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vinash.rai\Desktop\"/>
    </mc:Choice>
  </mc:AlternateContent>
  <xr:revisionPtr revIDLastSave="0" documentId="13_ncr:1_{64408D2C-B97E-4C0C-9D91-975E07A7B3E8}" xr6:coauthVersionLast="41" xr6:coauthVersionMax="41" xr10:uidLastSave="{00000000-0000-0000-0000-000000000000}"/>
  <bookViews>
    <workbookView xWindow="-120" yWindow="-120" windowWidth="20730" windowHeight="11160" tabRatio="672" activeTab="1" xr2:uid="{00000000-000D-0000-FFFF-FFFF00000000}"/>
  </bookViews>
  <sheets>
    <sheet name="Table Of Content" sheetId="18" r:id="rId1"/>
    <sheet name="Health Check Summary" sheetId="19" r:id="rId2"/>
    <sheet name="GSTR-1 Vs 3B" sheetId="20" r:id="rId3"/>
    <sheet name="Section Level Summary" sheetId="21" r:id="rId4"/>
    <sheet name="GSTR-3B Vs 2A" sheetId="22" r:id="rId5"/>
    <sheet name="Filling Status" sheetId="23" r:id="rId6"/>
    <sheet name="Supplier Filing Status" sheetId="24" r:id="rId7"/>
    <sheet name="Supplier Summary" sheetId="25" r:id="rId8"/>
    <sheet name="GSTR 3B" sheetId="26" r:id="rId9"/>
    <sheet name="GSTR3B 3.2" sheetId="27" r:id="rId10"/>
    <sheet name="Health Check Summary(2)" sheetId="28" state="hidden" r:id="rId11"/>
    <sheet name="Filling Status-1" sheetId="9" state="hidden" r:id="rId12"/>
  </sheets>
  <definedNames>
    <definedName name="_xlnm._FilterDatabase" localSheetId="11" hidden="1">'Filling Status-1'!$A$3:$J$50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28" l="1"/>
  <c r="W171" i="26"/>
  <c r="V171" i="26"/>
  <c r="U171" i="26"/>
  <c r="T171" i="26"/>
  <c r="S171" i="26"/>
  <c r="R171" i="26"/>
  <c r="Q171" i="26"/>
  <c r="P171" i="26"/>
  <c r="O171" i="26"/>
  <c r="N171" i="26"/>
  <c r="M171" i="26"/>
  <c r="L171" i="26"/>
  <c r="K171" i="26"/>
  <c r="J171" i="26"/>
  <c r="I171" i="26"/>
  <c r="H171" i="26"/>
  <c r="G171" i="26"/>
  <c r="F171" i="26"/>
  <c r="E171" i="26"/>
  <c r="D171" i="26"/>
  <c r="X169" i="26"/>
  <c r="X168" i="26"/>
  <c r="X167" i="26"/>
  <c r="X166" i="26"/>
  <c r="X165" i="26"/>
  <c r="X164" i="26"/>
  <c r="X163" i="26"/>
  <c r="X162" i="26"/>
  <c r="W159" i="26"/>
  <c r="V159" i="26"/>
  <c r="U159" i="26"/>
  <c r="T159" i="26"/>
  <c r="S159" i="26"/>
  <c r="R159" i="26"/>
  <c r="Q159" i="26"/>
  <c r="P159" i="26"/>
  <c r="O159" i="26"/>
  <c r="N159" i="26"/>
  <c r="M159" i="26"/>
  <c r="L159" i="26"/>
  <c r="K159" i="26"/>
  <c r="J159" i="26"/>
  <c r="I159" i="26"/>
  <c r="H159" i="26"/>
  <c r="G159" i="26"/>
  <c r="F159" i="26"/>
  <c r="E159" i="26"/>
  <c r="D159" i="26"/>
  <c r="X156" i="26"/>
  <c r="X155" i="26"/>
  <c r="X154" i="26"/>
  <c r="X153" i="26"/>
  <c r="X152" i="26"/>
  <c r="X151" i="26"/>
  <c r="X150" i="26"/>
  <c r="X149" i="26"/>
  <c r="X148" i="26"/>
  <c r="X147" i="26"/>
  <c r="X142" i="26"/>
  <c r="X141" i="26"/>
  <c r="X140" i="26"/>
  <c r="X139" i="26"/>
  <c r="X138" i="26"/>
  <c r="X137" i="26"/>
  <c r="X136" i="26"/>
  <c r="X135" i="26"/>
  <c r="X134" i="26"/>
  <c r="X133" i="26"/>
  <c r="W127" i="26"/>
  <c r="V127" i="26"/>
  <c r="U127" i="26"/>
  <c r="T127" i="26"/>
  <c r="S127" i="26"/>
  <c r="R127" i="26"/>
  <c r="Q127" i="26"/>
  <c r="P127" i="26"/>
  <c r="O127" i="26"/>
  <c r="N127" i="26"/>
  <c r="M127" i="26"/>
  <c r="L127" i="26"/>
  <c r="K127" i="26"/>
  <c r="J127" i="26"/>
  <c r="I127" i="26"/>
  <c r="H127" i="26"/>
  <c r="G127" i="26"/>
  <c r="F127" i="26"/>
  <c r="E127" i="26"/>
  <c r="D127" i="26"/>
  <c r="W126" i="26"/>
  <c r="V126" i="26"/>
  <c r="U126" i="26"/>
  <c r="T126" i="26"/>
  <c r="S126" i="26"/>
  <c r="R126" i="26"/>
  <c r="Q126" i="26"/>
  <c r="P126" i="26"/>
  <c r="O126" i="26"/>
  <c r="N126" i="26"/>
  <c r="M126" i="26"/>
  <c r="L126" i="26"/>
  <c r="K126" i="26"/>
  <c r="J126" i="26"/>
  <c r="I126" i="26"/>
  <c r="H126" i="26"/>
  <c r="G126" i="26"/>
  <c r="F126" i="26"/>
  <c r="E126" i="26"/>
  <c r="D126" i="26"/>
  <c r="X126" i="26" s="1"/>
  <c r="W124" i="26"/>
  <c r="V124" i="26"/>
  <c r="U124" i="26"/>
  <c r="T124" i="26"/>
  <c r="S124" i="26"/>
  <c r="R124" i="26"/>
  <c r="Q124" i="26"/>
  <c r="P124" i="26"/>
  <c r="O124" i="26"/>
  <c r="N124" i="26"/>
  <c r="M124" i="26"/>
  <c r="L124" i="26"/>
  <c r="K124" i="26"/>
  <c r="J124" i="26"/>
  <c r="I124" i="26"/>
  <c r="H124" i="26"/>
  <c r="G124" i="26"/>
  <c r="F124" i="26"/>
  <c r="E124" i="26"/>
  <c r="D124" i="26"/>
  <c r="X124" i="26" s="1"/>
  <c r="W123" i="26"/>
  <c r="V123" i="26"/>
  <c r="U123" i="26"/>
  <c r="T123" i="26"/>
  <c r="S123" i="26"/>
  <c r="R123" i="26"/>
  <c r="Q123" i="26"/>
  <c r="P123" i="26"/>
  <c r="O123" i="26"/>
  <c r="N123" i="26"/>
  <c r="M123" i="26"/>
  <c r="L123" i="26"/>
  <c r="K123" i="26"/>
  <c r="J123" i="26"/>
  <c r="I123" i="26"/>
  <c r="H123" i="26"/>
  <c r="G123" i="26"/>
  <c r="F123" i="26"/>
  <c r="E123" i="26"/>
  <c r="D123" i="26"/>
  <c r="X123" i="26" s="1"/>
  <c r="W121" i="26"/>
  <c r="V121" i="26"/>
  <c r="U121" i="26"/>
  <c r="T121" i="26"/>
  <c r="S121" i="26"/>
  <c r="R121" i="26"/>
  <c r="Q121" i="26"/>
  <c r="P121" i="26"/>
  <c r="O121" i="26"/>
  <c r="N121" i="26"/>
  <c r="M121" i="26"/>
  <c r="L121" i="26"/>
  <c r="K121" i="26"/>
  <c r="J121" i="26"/>
  <c r="I121" i="26"/>
  <c r="H121" i="26"/>
  <c r="G121" i="26"/>
  <c r="F121" i="26"/>
  <c r="E121" i="26"/>
  <c r="D121" i="26"/>
  <c r="X121" i="26" s="1"/>
  <c r="W120" i="26"/>
  <c r="V120" i="26"/>
  <c r="U120" i="26"/>
  <c r="T120" i="26"/>
  <c r="S120" i="26"/>
  <c r="R120" i="26"/>
  <c r="Q120" i="26"/>
  <c r="P120" i="26"/>
  <c r="O120" i="26"/>
  <c r="N120" i="26"/>
  <c r="M120" i="26"/>
  <c r="L120" i="26"/>
  <c r="K120" i="26"/>
  <c r="J120" i="26"/>
  <c r="I120" i="26"/>
  <c r="H120" i="26"/>
  <c r="G120" i="26"/>
  <c r="F120" i="26"/>
  <c r="E120" i="26"/>
  <c r="D120" i="26"/>
  <c r="X120" i="26" s="1"/>
  <c r="W119" i="26"/>
  <c r="V119" i="26"/>
  <c r="U119" i="26"/>
  <c r="T119" i="26"/>
  <c r="S119" i="26"/>
  <c r="R119" i="26"/>
  <c r="Q119" i="26"/>
  <c r="P119" i="26"/>
  <c r="O119" i="26"/>
  <c r="N119" i="26"/>
  <c r="M119" i="26"/>
  <c r="L119" i="26"/>
  <c r="K119" i="26"/>
  <c r="J119" i="26"/>
  <c r="I119" i="26"/>
  <c r="H119" i="26"/>
  <c r="G119" i="26"/>
  <c r="F119" i="26"/>
  <c r="E119" i="26"/>
  <c r="D119" i="26"/>
  <c r="W117" i="26"/>
  <c r="V117" i="26"/>
  <c r="U117" i="26"/>
  <c r="T117" i="26"/>
  <c r="S117" i="26"/>
  <c r="R117" i="26"/>
  <c r="Q117" i="26"/>
  <c r="P117" i="26"/>
  <c r="O117" i="26"/>
  <c r="N117" i="26"/>
  <c r="M117" i="26"/>
  <c r="L117" i="26"/>
  <c r="K117" i="26"/>
  <c r="J117" i="26"/>
  <c r="I117" i="26"/>
  <c r="H117" i="26"/>
  <c r="G117" i="26"/>
  <c r="F117" i="26"/>
  <c r="E117" i="26"/>
  <c r="D117" i="26"/>
  <c r="X117" i="26" s="1"/>
  <c r="W116" i="26"/>
  <c r="V116" i="26"/>
  <c r="U116" i="26"/>
  <c r="T116" i="26"/>
  <c r="S116" i="26"/>
  <c r="R116" i="26"/>
  <c r="Q116" i="26"/>
  <c r="P116" i="26"/>
  <c r="O116" i="26"/>
  <c r="N116" i="26"/>
  <c r="M116" i="26"/>
  <c r="L116" i="26"/>
  <c r="K116" i="26"/>
  <c r="J116" i="26"/>
  <c r="I116" i="26"/>
  <c r="H116" i="26"/>
  <c r="G116" i="26"/>
  <c r="F116" i="26"/>
  <c r="E116" i="26"/>
  <c r="D116" i="26"/>
  <c r="X116" i="26" s="1"/>
  <c r="W115" i="26"/>
  <c r="V115" i="26"/>
  <c r="U115" i="26"/>
  <c r="T115" i="26"/>
  <c r="S115" i="26"/>
  <c r="R115" i="26"/>
  <c r="Q115" i="26"/>
  <c r="P115" i="26"/>
  <c r="O115" i="26"/>
  <c r="N115" i="26"/>
  <c r="M115" i="26"/>
  <c r="L115" i="26"/>
  <c r="K115" i="26"/>
  <c r="J115" i="26"/>
  <c r="I115" i="26"/>
  <c r="H115" i="26"/>
  <c r="G115" i="26"/>
  <c r="F115" i="26"/>
  <c r="E115" i="26"/>
  <c r="D115" i="26"/>
  <c r="X115" i="26" s="1"/>
  <c r="W111" i="26"/>
  <c r="V111" i="26"/>
  <c r="U111" i="26"/>
  <c r="T111" i="26"/>
  <c r="S111" i="26"/>
  <c r="R111" i="26"/>
  <c r="Q111" i="26"/>
  <c r="P111" i="26"/>
  <c r="O111" i="26"/>
  <c r="N111" i="26"/>
  <c r="M111" i="26"/>
  <c r="L111" i="26"/>
  <c r="K111" i="26"/>
  <c r="J111" i="26"/>
  <c r="I111" i="26"/>
  <c r="H111" i="26"/>
  <c r="G111" i="26"/>
  <c r="F111" i="26"/>
  <c r="E111" i="26"/>
  <c r="D111" i="26"/>
  <c r="W110" i="26"/>
  <c r="V110" i="26"/>
  <c r="U110" i="26"/>
  <c r="T110" i="26"/>
  <c r="S110" i="26"/>
  <c r="R110" i="26"/>
  <c r="R129" i="26" s="1"/>
  <c r="R173" i="26" s="1"/>
  <c r="Q110" i="26"/>
  <c r="P110" i="26"/>
  <c r="O110" i="26"/>
  <c r="N110" i="26"/>
  <c r="M110" i="26"/>
  <c r="L110" i="26"/>
  <c r="K110" i="26"/>
  <c r="J110" i="26"/>
  <c r="I110" i="26"/>
  <c r="H110" i="26"/>
  <c r="G110" i="26"/>
  <c r="F110" i="26"/>
  <c r="E110" i="26"/>
  <c r="D110" i="26"/>
  <c r="W108" i="26"/>
  <c r="V108" i="26"/>
  <c r="U108" i="26"/>
  <c r="T108" i="26"/>
  <c r="S108" i="26"/>
  <c r="R108" i="26"/>
  <c r="Q108" i="26"/>
  <c r="P108" i="26"/>
  <c r="O108" i="26"/>
  <c r="N108" i="26"/>
  <c r="M108" i="26"/>
  <c r="L108" i="26"/>
  <c r="K108" i="26"/>
  <c r="J108" i="26"/>
  <c r="I108" i="26"/>
  <c r="H108" i="26"/>
  <c r="G108" i="26"/>
  <c r="F108" i="26"/>
  <c r="E108" i="26"/>
  <c r="D108" i="26"/>
  <c r="W107" i="26"/>
  <c r="V107" i="26"/>
  <c r="U107" i="26"/>
  <c r="T107" i="26"/>
  <c r="S107" i="26"/>
  <c r="R107" i="26"/>
  <c r="Q107" i="26"/>
  <c r="P107" i="26"/>
  <c r="O107" i="26"/>
  <c r="N107" i="26"/>
  <c r="M107" i="26"/>
  <c r="L107" i="26"/>
  <c r="K107" i="26"/>
  <c r="J107" i="26"/>
  <c r="I107" i="26"/>
  <c r="H107" i="26"/>
  <c r="G107" i="26"/>
  <c r="F107" i="26"/>
  <c r="E107" i="26"/>
  <c r="D107" i="26"/>
  <c r="X107" i="26" s="1"/>
  <c r="W105" i="26"/>
  <c r="V105" i="26"/>
  <c r="U105" i="26"/>
  <c r="T105" i="26"/>
  <c r="S105" i="26"/>
  <c r="R105" i="26"/>
  <c r="Q105" i="26"/>
  <c r="P105" i="26"/>
  <c r="O105" i="26"/>
  <c r="N105" i="26"/>
  <c r="M105" i="26"/>
  <c r="L105" i="26"/>
  <c r="K105" i="26"/>
  <c r="J105" i="26"/>
  <c r="I105" i="26"/>
  <c r="H105" i="26"/>
  <c r="G105" i="26"/>
  <c r="F105" i="26"/>
  <c r="E105" i="26"/>
  <c r="D105" i="26"/>
  <c r="X105" i="26" s="1"/>
  <c r="W104" i="26"/>
  <c r="V104" i="26"/>
  <c r="U104" i="26"/>
  <c r="T104" i="26"/>
  <c r="S104" i="26"/>
  <c r="R104" i="26"/>
  <c r="Q104" i="26"/>
  <c r="P104" i="26"/>
  <c r="O104" i="26"/>
  <c r="N104" i="26"/>
  <c r="M104" i="26"/>
  <c r="L104" i="26"/>
  <c r="K104" i="26"/>
  <c r="J104" i="26"/>
  <c r="I104" i="26"/>
  <c r="H104" i="26"/>
  <c r="G104" i="26"/>
  <c r="F104" i="26"/>
  <c r="E104" i="26"/>
  <c r="D104" i="26"/>
  <c r="W103" i="26"/>
  <c r="V103" i="26"/>
  <c r="U103" i="26"/>
  <c r="T103" i="26"/>
  <c r="S103" i="26"/>
  <c r="R103" i="26"/>
  <c r="Q103" i="26"/>
  <c r="P103" i="26"/>
  <c r="O103" i="26"/>
  <c r="N103" i="26"/>
  <c r="M103" i="26"/>
  <c r="L103" i="26"/>
  <c r="K103" i="26"/>
  <c r="J103" i="26"/>
  <c r="I103" i="26"/>
  <c r="H103" i="26"/>
  <c r="G103" i="26"/>
  <c r="F103" i="26"/>
  <c r="E103" i="26"/>
  <c r="D103" i="26"/>
  <c r="W101" i="26"/>
  <c r="V101" i="26"/>
  <c r="U101" i="26"/>
  <c r="T101" i="26"/>
  <c r="S101" i="26"/>
  <c r="R101" i="26"/>
  <c r="Q101" i="26"/>
  <c r="P101" i="26"/>
  <c r="O101" i="26"/>
  <c r="N101" i="26"/>
  <c r="M101" i="26"/>
  <c r="L101" i="26"/>
  <c r="K101" i="26"/>
  <c r="J101" i="26"/>
  <c r="I101" i="26"/>
  <c r="H101" i="26"/>
  <c r="G101" i="26"/>
  <c r="F101" i="26"/>
  <c r="E101" i="26"/>
  <c r="D101" i="26"/>
  <c r="X101" i="26" s="1"/>
  <c r="W100" i="26"/>
  <c r="V100" i="26"/>
  <c r="U100" i="26"/>
  <c r="T100" i="26"/>
  <c r="S100" i="26"/>
  <c r="R100" i="26"/>
  <c r="Q100" i="26"/>
  <c r="P100" i="26"/>
  <c r="O100" i="26"/>
  <c r="N100" i="26"/>
  <c r="M100" i="26"/>
  <c r="L100" i="26"/>
  <c r="K100" i="26"/>
  <c r="J100" i="26"/>
  <c r="I100" i="26"/>
  <c r="H100" i="26"/>
  <c r="G100" i="26"/>
  <c r="F100" i="26"/>
  <c r="E100" i="26"/>
  <c r="D100" i="26"/>
  <c r="X100" i="26" s="1"/>
  <c r="W99" i="26"/>
  <c r="V99" i="26"/>
  <c r="V129" i="26" s="1"/>
  <c r="U99" i="26"/>
  <c r="T99" i="26"/>
  <c r="S99" i="26"/>
  <c r="R99" i="26"/>
  <c r="Q99" i="26"/>
  <c r="P99" i="26"/>
  <c r="O99" i="26"/>
  <c r="N99" i="26"/>
  <c r="N129" i="26" s="1"/>
  <c r="N173" i="26" s="1"/>
  <c r="M99" i="26"/>
  <c r="L99" i="26"/>
  <c r="K99" i="26"/>
  <c r="J99" i="26"/>
  <c r="J129" i="26" s="1"/>
  <c r="I99" i="26"/>
  <c r="H99" i="26"/>
  <c r="G99" i="26"/>
  <c r="F99" i="26"/>
  <c r="F129" i="26" s="1"/>
  <c r="E99" i="26"/>
  <c r="D99" i="26"/>
  <c r="X94" i="26"/>
  <c r="X93" i="26"/>
  <c r="X91" i="26"/>
  <c r="X90" i="26"/>
  <c r="X89" i="26"/>
  <c r="X88" i="26"/>
  <c r="X85" i="26"/>
  <c r="X84" i="26"/>
  <c r="X82" i="26"/>
  <c r="X81" i="26"/>
  <c r="X78" i="26"/>
  <c r="X77" i="26"/>
  <c r="X76" i="26"/>
  <c r="X75" i="26"/>
  <c r="X73" i="26"/>
  <c r="X72" i="26"/>
  <c r="X71" i="26"/>
  <c r="X70" i="26"/>
  <c r="X67" i="26"/>
  <c r="X66" i="26"/>
  <c r="X65" i="26"/>
  <c r="X64" i="26"/>
  <c r="X62" i="26"/>
  <c r="X61" i="26"/>
  <c r="X60" i="26"/>
  <c r="X59" i="26"/>
  <c r="X57" i="26"/>
  <c r="X56" i="26"/>
  <c r="X55" i="26"/>
  <c r="X54" i="26"/>
  <c r="X51" i="26"/>
  <c r="X50" i="26"/>
  <c r="X49" i="26"/>
  <c r="X48" i="26"/>
  <c r="X46" i="26"/>
  <c r="X45" i="26"/>
  <c r="X44" i="26"/>
  <c r="X43" i="26"/>
  <c r="X41" i="26"/>
  <c r="X40" i="26"/>
  <c r="X39" i="26"/>
  <c r="X38" i="26"/>
  <c r="X36" i="26"/>
  <c r="X35" i="26"/>
  <c r="X33" i="26"/>
  <c r="X32" i="26"/>
  <c r="X27" i="26"/>
  <c r="X25" i="26"/>
  <c r="X24" i="26"/>
  <c r="X23" i="26"/>
  <c r="X22" i="26"/>
  <c r="X21" i="26"/>
  <c r="X19" i="26"/>
  <c r="X17" i="26"/>
  <c r="X16" i="26"/>
  <c r="X15" i="26"/>
  <c r="X13" i="26"/>
  <c r="X12" i="26"/>
  <c r="X11" i="26"/>
  <c r="X10" i="26"/>
  <c r="X9" i="26"/>
  <c r="L86" i="23"/>
  <c r="K86" i="23"/>
  <c r="L85" i="23"/>
  <c r="K85" i="23"/>
  <c r="L84" i="23"/>
  <c r="K84" i="23"/>
  <c r="L83" i="23"/>
  <c r="K83" i="23"/>
  <c r="L82" i="23"/>
  <c r="K82" i="23"/>
  <c r="L81" i="23"/>
  <c r="K81" i="23"/>
  <c r="L80" i="23"/>
  <c r="K80" i="23"/>
  <c r="L79" i="23"/>
  <c r="K79" i="23"/>
  <c r="L78" i="23"/>
  <c r="K78" i="23"/>
  <c r="L77" i="23"/>
  <c r="K77" i="23"/>
  <c r="L76" i="23"/>
  <c r="K76" i="23"/>
  <c r="L75" i="23"/>
  <c r="K75" i="23"/>
  <c r="L74" i="23"/>
  <c r="K74" i="23"/>
  <c r="L73" i="23"/>
  <c r="K73" i="23"/>
  <c r="L72" i="23"/>
  <c r="K72" i="23"/>
  <c r="L71" i="23"/>
  <c r="K71" i="23"/>
  <c r="L70" i="23"/>
  <c r="K70" i="23"/>
  <c r="L69" i="23"/>
  <c r="K69" i="23"/>
  <c r="L68" i="23"/>
  <c r="K68" i="23"/>
  <c r="L67" i="23"/>
  <c r="K67" i="23"/>
  <c r="L66" i="23"/>
  <c r="K66" i="23"/>
  <c r="L65" i="23"/>
  <c r="K65" i="23"/>
  <c r="L64" i="23"/>
  <c r="K64" i="23"/>
  <c r="L63" i="23"/>
  <c r="K63" i="23"/>
  <c r="L62" i="23"/>
  <c r="K62" i="23"/>
  <c r="L61" i="23"/>
  <c r="K61" i="23"/>
  <c r="L60" i="23"/>
  <c r="K60" i="23"/>
  <c r="L59" i="23"/>
  <c r="K59" i="23"/>
  <c r="L58" i="23"/>
  <c r="K58" i="23"/>
  <c r="L57" i="23"/>
  <c r="K57" i="23"/>
  <c r="L56" i="23"/>
  <c r="K56" i="23"/>
  <c r="L55" i="23"/>
  <c r="K55" i="23"/>
  <c r="L54" i="23"/>
  <c r="K54" i="23"/>
  <c r="L53" i="23"/>
  <c r="K53" i="23"/>
  <c r="L52" i="23"/>
  <c r="K52" i="23"/>
  <c r="L51" i="23"/>
  <c r="K51" i="23"/>
  <c r="L50" i="23"/>
  <c r="K50" i="23"/>
  <c r="L49" i="23"/>
  <c r="K49" i="23"/>
  <c r="L48" i="23"/>
  <c r="K48" i="23"/>
  <c r="L47" i="23"/>
  <c r="K47" i="23"/>
  <c r="L46" i="23"/>
  <c r="K46" i="23"/>
  <c r="L45" i="23"/>
  <c r="K45" i="23"/>
  <c r="L44" i="23"/>
  <c r="K44" i="23"/>
  <c r="L43" i="23"/>
  <c r="K43" i="23"/>
  <c r="L42" i="23"/>
  <c r="K42" i="23"/>
  <c r="L41" i="23"/>
  <c r="K41" i="23"/>
  <c r="L40" i="23"/>
  <c r="K40" i="23"/>
  <c r="L39" i="23"/>
  <c r="K39" i="23"/>
  <c r="L38" i="23"/>
  <c r="K38" i="23"/>
  <c r="L37" i="23"/>
  <c r="K37" i="23"/>
  <c r="L36" i="23"/>
  <c r="K36" i="23"/>
  <c r="L35" i="23"/>
  <c r="K35" i="23"/>
  <c r="L34" i="23"/>
  <c r="K34" i="23"/>
  <c r="L33" i="23"/>
  <c r="K33" i="23"/>
  <c r="L32" i="23"/>
  <c r="K32" i="23"/>
  <c r="L31" i="23"/>
  <c r="K31" i="23"/>
  <c r="L30" i="23"/>
  <c r="K30" i="23"/>
  <c r="L29" i="23"/>
  <c r="K29" i="23"/>
  <c r="L28" i="23"/>
  <c r="K28" i="23"/>
  <c r="L27" i="23"/>
  <c r="K27" i="23"/>
  <c r="L26" i="23"/>
  <c r="K26" i="23"/>
  <c r="L25" i="23"/>
  <c r="K25" i="23"/>
  <c r="L24" i="23"/>
  <c r="K24" i="23"/>
  <c r="L23" i="23"/>
  <c r="K23" i="23"/>
  <c r="L22" i="23"/>
  <c r="K22" i="23"/>
  <c r="L21" i="23"/>
  <c r="K21" i="23"/>
  <c r="L20" i="23"/>
  <c r="K20" i="23"/>
  <c r="L19" i="23"/>
  <c r="K19" i="23"/>
  <c r="L18" i="23"/>
  <c r="K18" i="23"/>
  <c r="L17" i="23"/>
  <c r="K17" i="23"/>
  <c r="L16" i="23"/>
  <c r="K16" i="23"/>
  <c r="L15" i="23"/>
  <c r="K15" i="23"/>
  <c r="L14" i="23"/>
  <c r="K14" i="23"/>
  <c r="L13" i="23"/>
  <c r="K13" i="23"/>
  <c r="L12" i="23"/>
  <c r="K12" i="23"/>
  <c r="L11" i="23"/>
  <c r="K11" i="23"/>
  <c r="L10" i="23"/>
  <c r="K10" i="23"/>
  <c r="L9" i="23"/>
  <c r="K9" i="23"/>
  <c r="L8" i="23"/>
  <c r="K8" i="23"/>
  <c r="J8" i="23"/>
  <c r="E16" i="28" s="1"/>
  <c r="I8" i="23"/>
  <c r="L7" i="23"/>
  <c r="K7" i="23"/>
  <c r="L6" i="23"/>
  <c r="K6" i="23"/>
  <c r="J6" i="23"/>
  <c r="I6" i="23"/>
  <c r="L5" i="23"/>
  <c r="K5" i="23"/>
  <c r="F15" i="19" s="1"/>
  <c r="J5" i="23"/>
  <c r="J7" i="23" s="1"/>
  <c r="F16" i="28" s="1"/>
  <c r="I5" i="23"/>
  <c r="BS20" i="22"/>
  <c r="BH20" i="22"/>
  <c r="AP20" i="22"/>
  <c r="N20" i="22"/>
  <c r="BX19" i="22"/>
  <c r="BX20" i="22" s="1"/>
  <c r="BV19" i="22"/>
  <c r="BP19" i="22"/>
  <c r="BP20" i="22" s="1"/>
  <c r="BN19" i="22"/>
  <c r="BH19" i="22"/>
  <c r="BC19" i="22"/>
  <c r="AT19" i="22"/>
  <c r="AN19" i="22"/>
  <c r="AN20" i="22" s="1"/>
  <c r="AJ19" i="22"/>
  <c r="Z19" i="22"/>
  <c r="R19" i="22"/>
  <c r="L19" i="22"/>
  <c r="L20" i="22" s="1"/>
  <c r="H19" i="22"/>
  <c r="CD16" i="22"/>
  <c r="CC16" i="22"/>
  <c r="CB16" i="22"/>
  <c r="CA16" i="22"/>
  <c r="BZ16" i="22"/>
  <c r="BY16" i="22"/>
  <c r="BX16" i="22"/>
  <c r="BW16" i="22"/>
  <c r="BV16" i="22"/>
  <c r="BU16" i="22"/>
  <c r="BT16" i="22"/>
  <c r="BS16" i="22"/>
  <c r="BR16" i="22"/>
  <c r="BQ16" i="22"/>
  <c r="BP16" i="22"/>
  <c r="BO16" i="22"/>
  <c r="BN16" i="22"/>
  <c r="BM16" i="22"/>
  <c r="BL16" i="22"/>
  <c r="BK16" i="22"/>
  <c r="BJ16" i="22"/>
  <c r="BI16" i="22"/>
  <c r="BH16" i="22"/>
  <c r="BG16" i="22"/>
  <c r="BF16" i="22"/>
  <c r="BE16" i="22"/>
  <c r="BD16" i="22"/>
  <c r="BC16" i="22"/>
  <c r="BB16" i="22"/>
  <c r="BA16" i="22"/>
  <c r="AZ16" i="22"/>
  <c r="AY16" i="22"/>
  <c r="AX16" i="22"/>
  <c r="AW16" i="22"/>
  <c r="AV16" i="22"/>
  <c r="AU16" i="22"/>
  <c r="AT16" i="22"/>
  <c r="AS16" i="22"/>
  <c r="AR16" i="22"/>
  <c r="AQ16" i="22"/>
  <c r="AP16" i="22"/>
  <c r="AO16" i="22"/>
  <c r="AN16" i="22"/>
  <c r="AM16" i="22"/>
  <c r="AL16" i="22"/>
  <c r="AK16" i="22"/>
  <c r="AJ16" i="22"/>
  <c r="AI16" i="22"/>
  <c r="AH16" i="22"/>
  <c r="AG16"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CD14" i="22"/>
  <c r="CD19" i="22" s="1"/>
  <c r="CC14" i="22"/>
  <c r="CC19" i="22" s="1"/>
  <c r="CB14" i="22"/>
  <c r="CB19" i="22" s="1"/>
  <c r="CA14" i="22"/>
  <c r="CA19" i="22" s="1"/>
  <c r="BZ14" i="22"/>
  <c r="BZ19" i="22" s="1"/>
  <c r="BZ20" i="22" s="1"/>
  <c r="BY14" i="22"/>
  <c r="BY19" i="22" s="1"/>
  <c r="BX14" i="22"/>
  <c r="BW14" i="22"/>
  <c r="BW19" i="22" s="1"/>
  <c r="BV14" i="22"/>
  <c r="BU14" i="22"/>
  <c r="BU19" i="22" s="1"/>
  <c r="BT14" i="22"/>
  <c r="BT19" i="22" s="1"/>
  <c r="BS14" i="22"/>
  <c r="BS19" i="22" s="1"/>
  <c r="BR14" i="22"/>
  <c r="BR19" i="22" s="1"/>
  <c r="BQ14" i="22"/>
  <c r="BQ19" i="22" s="1"/>
  <c r="BP14" i="22"/>
  <c r="BO14" i="22"/>
  <c r="BO19" i="22" s="1"/>
  <c r="BN14" i="22"/>
  <c r="BM14" i="22"/>
  <c r="BM19" i="22" s="1"/>
  <c r="BL14" i="22"/>
  <c r="BL19" i="22" s="1"/>
  <c r="BK14" i="22"/>
  <c r="BK19" i="22" s="1"/>
  <c r="BJ14" i="22"/>
  <c r="BJ19" i="22" s="1"/>
  <c r="BI14" i="22"/>
  <c r="BI19" i="22" s="1"/>
  <c r="BH14" i="22"/>
  <c r="BG14" i="22"/>
  <c r="BG19" i="22" s="1"/>
  <c r="BF14" i="22"/>
  <c r="BF19" i="22" s="1"/>
  <c r="BE14" i="22"/>
  <c r="BE19" i="22" s="1"/>
  <c r="BD14" i="22"/>
  <c r="BD19" i="22" s="1"/>
  <c r="BD20" i="22" s="1"/>
  <c r="BC14" i="22"/>
  <c r="BB14" i="22"/>
  <c r="BB19" i="22" s="1"/>
  <c r="BA14" i="22"/>
  <c r="BA19" i="22" s="1"/>
  <c r="AZ14" i="22"/>
  <c r="AZ19" i="22" s="1"/>
  <c r="AY14" i="22"/>
  <c r="AY19" i="22" s="1"/>
  <c r="AX14" i="22"/>
  <c r="AX19" i="22" s="1"/>
  <c r="AX20" i="22" s="1"/>
  <c r="AW14" i="22"/>
  <c r="AW19" i="22" s="1"/>
  <c r="AV14" i="22"/>
  <c r="AV19" i="22" s="1"/>
  <c r="AU14" i="22"/>
  <c r="AU19" i="22" s="1"/>
  <c r="AT14" i="22"/>
  <c r="AS14" i="22"/>
  <c r="AS19" i="22" s="1"/>
  <c r="AR14" i="22"/>
  <c r="AR19" i="22" s="1"/>
  <c r="AQ14" i="22"/>
  <c r="AQ19" i="22" s="1"/>
  <c r="AP14" i="22"/>
  <c r="AP19" i="22" s="1"/>
  <c r="AO14" i="22"/>
  <c r="AO19" i="22" s="1"/>
  <c r="AN14" i="22"/>
  <c r="AM14" i="22"/>
  <c r="AM19" i="22" s="1"/>
  <c r="AL14" i="22"/>
  <c r="AL19" i="22" s="1"/>
  <c r="AK14" i="22"/>
  <c r="AK19" i="22" s="1"/>
  <c r="AJ14" i="22"/>
  <c r="AI14" i="22"/>
  <c r="AI19" i="22" s="1"/>
  <c r="AH14" i="22"/>
  <c r="AH19" i="22" s="1"/>
  <c r="AG14" i="22"/>
  <c r="AG19" i="22" s="1"/>
  <c r="AF14" i="22"/>
  <c r="AF19" i="22" s="1"/>
  <c r="AE14" i="22"/>
  <c r="AE19" i="22" s="1"/>
  <c r="AD14" i="22"/>
  <c r="AD19" i="22" s="1"/>
  <c r="AC14" i="22"/>
  <c r="AC19" i="22" s="1"/>
  <c r="AB14" i="22"/>
  <c r="AB19" i="22" s="1"/>
  <c r="AB20" i="22" s="1"/>
  <c r="AA14" i="22"/>
  <c r="AA19" i="22" s="1"/>
  <c r="Z14" i="22"/>
  <c r="Y14" i="22"/>
  <c r="Y19" i="22" s="1"/>
  <c r="X14" i="22"/>
  <c r="X19" i="22" s="1"/>
  <c r="W14" i="22"/>
  <c r="W19" i="22" s="1"/>
  <c r="V14" i="22"/>
  <c r="V19" i="22" s="1"/>
  <c r="U14" i="22"/>
  <c r="U19" i="22" s="1"/>
  <c r="T14" i="22"/>
  <c r="T19" i="22" s="1"/>
  <c r="T20" i="22" s="1"/>
  <c r="S14" i="22"/>
  <c r="S19" i="22" s="1"/>
  <c r="R14" i="22"/>
  <c r="Q14" i="22"/>
  <c r="Q19" i="22" s="1"/>
  <c r="P14" i="22"/>
  <c r="P19" i="22" s="1"/>
  <c r="O14" i="22"/>
  <c r="O19" i="22" s="1"/>
  <c r="N14" i="22"/>
  <c r="N19" i="22" s="1"/>
  <c r="M14" i="22"/>
  <c r="M19" i="22" s="1"/>
  <c r="L14" i="22"/>
  <c r="K14" i="22"/>
  <c r="K19" i="22" s="1"/>
  <c r="J14" i="22"/>
  <c r="J19" i="22" s="1"/>
  <c r="I14" i="22"/>
  <c r="I19" i="22" s="1"/>
  <c r="H14" i="22"/>
  <c r="G14" i="22"/>
  <c r="G19" i="22" s="1"/>
  <c r="F14" i="22"/>
  <c r="F19" i="22" s="1"/>
  <c r="E14" i="22"/>
  <c r="E19" i="22" s="1"/>
  <c r="D14" i="22"/>
  <c r="D19" i="22" s="1"/>
  <c r="C14" i="22"/>
  <c r="C19" i="22" s="1"/>
  <c r="F7" i="22"/>
  <c r="F8" i="22" s="1"/>
  <c r="E7" i="22"/>
  <c r="E8" i="22" s="1"/>
  <c r="D7" i="22"/>
  <c r="D8" i="22" s="1"/>
  <c r="C7" i="22"/>
  <c r="C8" i="22" s="1"/>
  <c r="F39" i="21"/>
  <c r="K39" i="21" s="1"/>
  <c r="CW38" i="21"/>
  <c r="CQ38" i="21"/>
  <c r="CM38" i="21"/>
  <c r="CL38" i="21"/>
  <c r="CI38" i="21"/>
  <c r="CG38" i="21"/>
  <c r="CA38" i="21"/>
  <c r="BW38" i="21"/>
  <c r="BV38" i="21"/>
  <c r="BS38" i="21"/>
  <c r="BQ38" i="21"/>
  <c r="BK38" i="21"/>
  <c r="BG38" i="21"/>
  <c r="BF38" i="21"/>
  <c r="BC38" i="21"/>
  <c r="BA38" i="21"/>
  <c r="AU38" i="21"/>
  <c r="AQ38" i="21"/>
  <c r="AP38" i="21"/>
  <c r="AM38" i="21"/>
  <c r="AK38" i="21"/>
  <c r="AE38" i="21"/>
  <c r="Z38" i="21"/>
  <c r="W38" i="21"/>
  <c r="U38" i="21"/>
  <c r="O38" i="21"/>
  <c r="J38" i="21"/>
  <c r="G38" i="21"/>
  <c r="E38" i="21"/>
  <c r="CX37" i="21"/>
  <c r="CX38" i="21" s="1"/>
  <c r="CW37" i="21"/>
  <c r="CV37" i="21"/>
  <c r="CV38" i="21" s="1"/>
  <c r="CU37" i="21"/>
  <c r="CT37" i="21"/>
  <c r="CS37" i="21"/>
  <c r="CR37" i="21"/>
  <c r="CQ37" i="21"/>
  <c r="CP37" i="21"/>
  <c r="CO37" i="21"/>
  <c r="CN37" i="21"/>
  <c r="CN38" i="21" s="1"/>
  <c r="CM37" i="21"/>
  <c r="CL37" i="21"/>
  <c r="CK37" i="21"/>
  <c r="CJ37" i="21"/>
  <c r="CI37" i="21"/>
  <c r="CH37" i="21"/>
  <c r="CG37" i="21"/>
  <c r="CF37" i="21"/>
  <c r="CF38" i="21" s="1"/>
  <c r="CE37" i="21"/>
  <c r="CD37" i="21"/>
  <c r="CC37" i="21"/>
  <c r="CB37" i="21"/>
  <c r="CB38" i="21" s="1"/>
  <c r="CA37" i="21"/>
  <c r="BZ37" i="21"/>
  <c r="BY37" i="21"/>
  <c r="BX37" i="21"/>
  <c r="BX38" i="21" s="1"/>
  <c r="BW37" i="21"/>
  <c r="BV37" i="21"/>
  <c r="BU37" i="21"/>
  <c r="BT37" i="21"/>
  <c r="BT38" i="21" s="1"/>
  <c r="BS37" i="21"/>
  <c r="BR37" i="21"/>
  <c r="BR38" i="21" s="1"/>
  <c r="BQ37" i="21"/>
  <c r="BP37" i="21"/>
  <c r="BP38" i="21" s="1"/>
  <c r="BO37" i="21"/>
  <c r="BO38" i="21" s="1"/>
  <c r="BN37" i="21"/>
  <c r="BM37" i="21"/>
  <c r="BL37" i="21"/>
  <c r="BK37" i="21"/>
  <c r="BJ37" i="21"/>
  <c r="BJ38" i="21" s="1"/>
  <c r="BI37" i="21"/>
  <c r="BH37" i="21"/>
  <c r="BH38" i="21" s="1"/>
  <c r="BG37" i="21"/>
  <c r="BF37" i="21"/>
  <c r="BE37" i="21"/>
  <c r="BD37" i="21"/>
  <c r="BD38" i="21" s="1"/>
  <c r="BC37" i="21"/>
  <c r="BB37" i="21"/>
  <c r="BB38" i="21" s="1"/>
  <c r="BA37" i="21"/>
  <c r="AZ37" i="21"/>
  <c r="AZ38" i="21" s="1"/>
  <c r="AY37" i="21"/>
  <c r="AX37" i="21"/>
  <c r="AW37" i="21"/>
  <c r="AV37" i="21"/>
  <c r="AU37" i="21"/>
  <c r="AT37" i="21"/>
  <c r="AT38" i="21" s="1"/>
  <c r="AS37" i="21"/>
  <c r="AR37" i="21"/>
  <c r="AR38" i="21" s="1"/>
  <c r="AQ37" i="21"/>
  <c r="AP37" i="21"/>
  <c r="AO37" i="21"/>
  <c r="AN37" i="21"/>
  <c r="AN38" i="21" s="1"/>
  <c r="AM37" i="21"/>
  <c r="AL37" i="21"/>
  <c r="AL38" i="21" s="1"/>
  <c r="AK37" i="21"/>
  <c r="AJ37" i="21"/>
  <c r="AJ38" i="21" s="1"/>
  <c r="AI37" i="21"/>
  <c r="AI38" i="21" s="1"/>
  <c r="AH37" i="21"/>
  <c r="AH38" i="21" s="1"/>
  <c r="AG37" i="21"/>
  <c r="AF37" i="21"/>
  <c r="AE37" i="21"/>
  <c r="AD37" i="21"/>
  <c r="AC37" i="21"/>
  <c r="AB37" i="21"/>
  <c r="AB38" i="21" s="1"/>
  <c r="AA37" i="21"/>
  <c r="AA38" i="21" s="1"/>
  <c r="Z37" i="21"/>
  <c r="Y37" i="21"/>
  <c r="X37" i="21"/>
  <c r="X38" i="21" s="1"/>
  <c r="W37" i="21"/>
  <c r="V37" i="21"/>
  <c r="V38" i="21" s="1"/>
  <c r="U37" i="21"/>
  <c r="T37" i="21"/>
  <c r="T38" i="21" s="1"/>
  <c r="S37" i="21"/>
  <c r="S38" i="21" s="1"/>
  <c r="R37" i="21"/>
  <c r="R38" i="21" s="1"/>
  <c r="Q37" i="21"/>
  <c r="P37" i="21"/>
  <c r="O37" i="21"/>
  <c r="N37" i="21"/>
  <c r="N38" i="21" s="1"/>
  <c r="M37" i="21"/>
  <c r="M38" i="21" s="1"/>
  <c r="L37" i="21"/>
  <c r="K37" i="21"/>
  <c r="K38" i="21" s="1"/>
  <c r="J37" i="21"/>
  <c r="I37" i="21"/>
  <c r="I38" i="21" s="1"/>
  <c r="H37" i="21"/>
  <c r="G37" i="21"/>
  <c r="G39" i="21" s="1"/>
  <c r="F37" i="21"/>
  <c r="F38" i="21" s="1"/>
  <c r="E37" i="21"/>
  <c r="E39" i="21" s="1"/>
  <c r="D37" i="21"/>
  <c r="D39" i="21" s="1"/>
  <c r="C37" i="21"/>
  <c r="C38" i="21" s="1"/>
  <c r="CU32" i="21"/>
  <c r="AI32" i="21"/>
  <c r="CX31" i="21"/>
  <c r="CX32" i="21" s="1"/>
  <c r="CW31" i="21"/>
  <c r="CW32" i="21" s="1"/>
  <c r="CV31" i="21"/>
  <c r="CU31" i="21"/>
  <c r="CT31" i="21"/>
  <c r="CS31" i="21"/>
  <c r="CR31" i="21"/>
  <c r="CQ31" i="21"/>
  <c r="CP31" i="21"/>
  <c r="CP32" i="21" s="1"/>
  <c r="CO31" i="21"/>
  <c r="CN31" i="21"/>
  <c r="CM31" i="21"/>
  <c r="CL31" i="21"/>
  <c r="CL32" i="21" s="1"/>
  <c r="CK31" i="21"/>
  <c r="CK32" i="21" s="1"/>
  <c r="CJ31" i="21"/>
  <c r="CI31" i="21"/>
  <c r="CH31" i="21"/>
  <c r="CH32" i="21" s="1"/>
  <c r="CG31" i="21"/>
  <c r="CG32" i="21" s="1"/>
  <c r="CF31" i="21"/>
  <c r="CE31" i="21"/>
  <c r="CD31" i="21"/>
  <c r="CC31" i="21"/>
  <c r="CB31" i="21"/>
  <c r="CA31" i="21"/>
  <c r="CA32" i="21" s="1"/>
  <c r="BZ31" i="21"/>
  <c r="BY31" i="21"/>
  <c r="BX31" i="21"/>
  <c r="BW31" i="21"/>
  <c r="BV31" i="21"/>
  <c r="BU31" i="21"/>
  <c r="BT31" i="21"/>
  <c r="BS31" i="21"/>
  <c r="BR31" i="21"/>
  <c r="BQ31" i="21"/>
  <c r="BP31" i="21"/>
  <c r="BO31" i="21"/>
  <c r="BN31" i="21"/>
  <c r="BM31" i="21"/>
  <c r="BL31" i="21"/>
  <c r="BK31" i="21"/>
  <c r="BK32" i="21" s="1"/>
  <c r="BJ31" i="21"/>
  <c r="BI31" i="21"/>
  <c r="BH31" i="21"/>
  <c r="BG31" i="21"/>
  <c r="BF31" i="21"/>
  <c r="BE31" i="21"/>
  <c r="BD31" i="21"/>
  <c r="BC31" i="21"/>
  <c r="BB31" i="21"/>
  <c r="BA31" i="21"/>
  <c r="AZ31" i="21"/>
  <c r="AY31" i="21"/>
  <c r="AY32" i="21" s="1"/>
  <c r="AX31" i="21"/>
  <c r="AW31" i="21"/>
  <c r="AV31" i="21"/>
  <c r="AU31" i="21"/>
  <c r="AU32" i="21" s="1"/>
  <c r="AT31" i="21"/>
  <c r="AS31" i="21"/>
  <c r="AR31" i="21"/>
  <c r="AQ31" i="21"/>
  <c r="AP31" i="21"/>
  <c r="AO31" i="21"/>
  <c r="AN31" i="21"/>
  <c r="AM31" i="21"/>
  <c r="AL31" i="21"/>
  <c r="AK31" i="21"/>
  <c r="AJ31" i="21"/>
  <c r="AI31" i="21"/>
  <c r="AH31" i="21"/>
  <c r="AG31" i="21"/>
  <c r="AF31" i="21"/>
  <c r="AE31" i="21"/>
  <c r="AE32" i="21" s="1"/>
  <c r="AD31" i="21"/>
  <c r="AC31" i="21"/>
  <c r="AB31" i="21"/>
  <c r="AA31" i="21"/>
  <c r="Z31" i="21"/>
  <c r="Y31" i="21"/>
  <c r="X31" i="21"/>
  <c r="W31" i="21"/>
  <c r="V31" i="21"/>
  <c r="U31" i="21"/>
  <c r="T31" i="21"/>
  <c r="S31" i="21"/>
  <c r="R31" i="21"/>
  <c r="Q31" i="21"/>
  <c r="P31" i="21"/>
  <c r="O31" i="21"/>
  <c r="O32" i="21" s="1"/>
  <c r="N31" i="21"/>
  <c r="M31" i="21"/>
  <c r="L31" i="21"/>
  <c r="K31" i="21"/>
  <c r="J31" i="21"/>
  <c r="I31" i="21"/>
  <c r="H31" i="21"/>
  <c r="G31" i="21"/>
  <c r="F31" i="21"/>
  <c r="F33" i="21" s="1"/>
  <c r="E31" i="21"/>
  <c r="E33" i="21" s="1"/>
  <c r="D31" i="21"/>
  <c r="C31" i="21"/>
  <c r="C33" i="21" s="1"/>
  <c r="CS26" i="21"/>
  <c r="CN26" i="21"/>
  <c r="CC26" i="21"/>
  <c r="BX26" i="21"/>
  <c r="BH26" i="21"/>
  <c r="AM26" i="21"/>
  <c r="AB26" i="21"/>
  <c r="CW25" i="21"/>
  <c r="CS25" i="21"/>
  <c r="CR25" i="21"/>
  <c r="CN25" i="21"/>
  <c r="CG25" i="21"/>
  <c r="CC25" i="21"/>
  <c r="CB25" i="21"/>
  <c r="BX25" i="21"/>
  <c r="BW25" i="21"/>
  <c r="BN25" i="21"/>
  <c r="BF25" i="21"/>
  <c r="AX25" i="21"/>
  <c r="AP25" i="21"/>
  <c r="Z25" i="21"/>
  <c r="J25" i="21"/>
  <c r="CX22" i="21"/>
  <c r="CW22" i="21"/>
  <c r="CV22" i="21"/>
  <c r="CU22" i="21"/>
  <c r="CT22" i="21"/>
  <c r="CS22" i="21"/>
  <c r="CR22" i="21"/>
  <c r="CQ22" i="21"/>
  <c r="CP22" i="21"/>
  <c r="CO22" i="21"/>
  <c r="CN22" i="21"/>
  <c r="CM22" i="21"/>
  <c r="CL22" i="21"/>
  <c r="CK22" i="21"/>
  <c r="CJ22" i="21"/>
  <c r="CI22" i="21"/>
  <c r="CH22" i="21"/>
  <c r="CG22" i="21"/>
  <c r="CF22" i="21"/>
  <c r="CE22" i="21"/>
  <c r="CD22" i="21"/>
  <c r="CC22" i="21"/>
  <c r="CB22" i="21"/>
  <c r="CA22" i="21"/>
  <c r="BZ22" i="21"/>
  <c r="BY22" i="21"/>
  <c r="BX22" i="21"/>
  <c r="BW22" i="21"/>
  <c r="BV22" i="21"/>
  <c r="BU22" i="21"/>
  <c r="BT22" i="21"/>
  <c r="BS22" i="21"/>
  <c r="BR22" i="21"/>
  <c r="BQ22" i="21"/>
  <c r="BP22" i="21"/>
  <c r="BO22" i="21"/>
  <c r="BN22" i="21"/>
  <c r="BM22" i="21"/>
  <c r="BL22" i="21"/>
  <c r="BK22" i="21"/>
  <c r="BJ22" i="21"/>
  <c r="BI22" i="21"/>
  <c r="BH22" i="21"/>
  <c r="BG22" i="21"/>
  <c r="BF22" i="21"/>
  <c r="BE22" i="21"/>
  <c r="BD22" i="21"/>
  <c r="BC22" i="21"/>
  <c r="BB22"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V22" i="21"/>
  <c r="U22" i="21"/>
  <c r="T22" i="21"/>
  <c r="S22" i="21"/>
  <c r="R22" i="21"/>
  <c r="Q22" i="21"/>
  <c r="P22" i="21"/>
  <c r="O22" i="21"/>
  <c r="N22" i="21"/>
  <c r="M22" i="21"/>
  <c r="L22" i="21"/>
  <c r="K22" i="21"/>
  <c r="J22" i="21"/>
  <c r="I22" i="21"/>
  <c r="H22" i="21"/>
  <c r="G22" i="21"/>
  <c r="F22" i="21"/>
  <c r="E22" i="21"/>
  <c r="D22" i="21"/>
  <c r="C22" i="21"/>
  <c r="CX19" i="21"/>
  <c r="CX25" i="21" s="1"/>
  <c r="CW19" i="21"/>
  <c r="CV19" i="21"/>
  <c r="CV25" i="21" s="1"/>
  <c r="CU19" i="21"/>
  <c r="CU25" i="21" s="1"/>
  <c r="CT19" i="21"/>
  <c r="CT25" i="21" s="1"/>
  <c r="CS19" i="21"/>
  <c r="CR19" i="21"/>
  <c r="CQ19" i="21"/>
  <c r="CQ25" i="21" s="1"/>
  <c r="CQ26" i="21" s="1"/>
  <c r="CP19" i="21"/>
  <c r="CP25" i="21" s="1"/>
  <c r="CO19" i="21"/>
  <c r="CO25" i="21" s="1"/>
  <c r="CN19" i="21"/>
  <c r="CM19" i="21"/>
  <c r="CM25" i="21" s="1"/>
  <c r="CL19" i="21"/>
  <c r="CL25" i="21" s="1"/>
  <c r="CK19" i="21"/>
  <c r="CK25" i="21" s="1"/>
  <c r="CJ19" i="21"/>
  <c r="CJ25" i="21" s="1"/>
  <c r="CJ26" i="21" s="1"/>
  <c r="CI19" i="21"/>
  <c r="CI25" i="21" s="1"/>
  <c r="CI26" i="21" s="1"/>
  <c r="CH19" i="21"/>
  <c r="CH25" i="21" s="1"/>
  <c r="CG19" i="21"/>
  <c r="CF19" i="21"/>
  <c r="CF25" i="21" s="1"/>
  <c r="CE19" i="21"/>
  <c r="CE25" i="21" s="1"/>
  <c r="CE26" i="21" s="1"/>
  <c r="CD19" i="21"/>
  <c r="CD25" i="21" s="1"/>
  <c r="CC19" i="21"/>
  <c r="CB19" i="21"/>
  <c r="CA19" i="21"/>
  <c r="CA25" i="21" s="1"/>
  <c r="BZ19" i="21"/>
  <c r="BZ25" i="21" s="1"/>
  <c r="BY19" i="21"/>
  <c r="BY25" i="21" s="1"/>
  <c r="BY26" i="21" s="1"/>
  <c r="BX19" i="21"/>
  <c r="BW19" i="21"/>
  <c r="BV19" i="21"/>
  <c r="BV25" i="21" s="1"/>
  <c r="BU19" i="21"/>
  <c r="BU25" i="21" s="1"/>
  <c r="BT19" i="21"/>
  <c r="BT25" i="21" s="1"/>
  <c r="BT26" i="21" s="1"/>
  <c r="BS19" i="21"/>
  <c r="BS25" i="21" s="1"/>
  <c r="BR19" i="21"/>
  <c r="BR25" i="21" s="1"/>
  <c r="BQ19" i="21"/>
  <c r="BQ25" i="21" s="1"/>
  <c r="BP19" i="21"/>
  <c r="BP25" i="21" s="1"/>
  <c r="BO19" i="21"/>
  <c r="BO25" i="21" s="1"/>
  <c r="BO26" i="21" s="1"/>
  <c r="BN19" i="21"/>
  <c r="BM19" i="21"/>
  <c r="BM25" i="21" s="1"/>
  <c r="BL19" i="21"/>
  <c r="BL25" i="21" s="1"/>
  <c r="BK19" i="21"/>
  <c r="BK25" i="21" s="1"/>
  <c r="BJ19" i="21"/>
  <c r="BJ25" i="21" s="1"/>
  <c r="BI19" i="21"/>
  <c r="BI25" i="21" s="1"/>
  <c r="BI26" i="21" s="1"/>
  <c r="BH19" i="21"/>
  <c r="BH25" i="21" s="1"/>
  <c r="BG19" i="21"/>
  <c r="BG25" i="21" s="1"/>
  <c r="BF19" i="21"/>
  <c r="BE19" i="21"/>
  <c r="BE25" i="21" s="1"/>
  <c r="BD19" i="21"/>
  <c r="BD25" i="21" s="1"/>
  <c r="BD26" i="21" s="1"/>
  <c r="BC19" i="21"/>
  <c r="BC25" i="21" s="1"/>
  <c r="BB19" i="21"/>
  <c r="BB25" i="21" s="1"/>
  <c r="BA19" i="21"/>
  <c r="BA25" i="21" s="1"/>
  <c r="AZ19" i="21"/>
  <c r="AZ25" i="21" s="1"/>
  <c r="AY19" i="21"/>
  <c r="AY25" i="21" s="1"/>
  <c r="AY26" i="21" s="1"/>
  <c r="AX19" i="21"/>
  <c r="AW19" i="21"/>
  <c r="AW25" i="21" s="1"/>
  <c r="AV19" i="21"/>
  <c r="AV25" i="21" s="1"/>
  <c r="AU19" i="21"/>
  <c r="AU25" i="21" s="1"/>
  <c r="AT19" i="21"/>
  <c r="AT25" i="21" s="1"/>
  <c r="AS19" i="21"/>
  <c r="AS25" i="21" s="1"/>
  <c r="AS26" i="21" s="1"/>
  <c r="AR19" i="21"/>
  <c r="AR25" i="21" s="1"/>
  <c r="AR26" i="21" s="1"/>
  <c r="AQ19" i="21"/>
  <c r="AQ25" i="21" s="1"/>
  <c r="AP19" i="21"/>
  <c r="AO19" i="21"/>
  <c r="AO25" i="21" s="1"/>
  <c r="AN19" i="21"/>
  <c r="AN25" i="21" s="1"/>
  <c r="AN26" i="21" s="1"/>
  <c r="AM19" i="21"/>
  <c r="AM25" i="21" s="1"/>
  <c r="AL19" i="21"/>
  <c r="AL25" i="21" s="1"/>
  <c r="AK19" i="21"/>
  <c r="AK25" i="21" s="1"/>
  <c r="AJ19" i="21"/>
  <c r="AJ25" i="21" s="1"/>
  <c r="AI19" i="21"/>
  <c r="AI25" i="21" s="1"/>
  <c r="AI26" i="21" s="1"/>
  <c r="AH19" i="21"/>
  <c r="AH25" i="21" s="1"/>
  <c r="AG19" i="21"/>
  <c r="AG25" i="21" s="1"/>
  <c r="AF19" i="21"/>
  <c r="AF25" i="21" s="1"/>
  <c r="AE19" i="21"/>
  <c r="AE25" i="21" s="1"/>
  <c r="AD19" i="21"/>
  <c r="AD25" i="21" s="1"/>
  <c r="AC19" i="21"/>
  <c r="AC25" i="21" s="1"/>
  <c r="AC26" i="21" s="1"/>
  <c r="AB19" i="21"/>
  <c r="AB25" i="21" s="1"/>
  <c r="AA19" i="21"/>
  <c r="AA25" i="21" s="1"/>
  <c r="Z19" i="21"/>
  <c r="Y19" i="21"/>
  <c r="Y25" i="21" s="1"/>
  <c r="X19" i="21"/>
  <c r="X25" i="21" s="1"/>
  <c r="X26" i="21" s="1"/>
  <c r="W19" i="21"/>
  <c r="W25" i="21" s="1"/>
  <c r="W26" i="21" s="1"/>
  <c r="V19" i="21"/>
  <c r="V25" i="21" s="1"/>
  <c r="U19" i="21"/>
  <c r="U25" i="21" s="1"/>
  <c r="T19" i="21"/>
  <c r="T25" i="21" s="1"/>
  <c r="S19" i="21"/>
  <c r="S25" i="21" s="1"/>
  <c r="S26" i="21" s="1"/>
  <c r="R19" i="21"/>
  <c r="R25" i="21" s="1"/>
  <c r="Q19" i="21"/>
  <c r="Q25" i="21" s="1"/>
  <c r="P19" i="21"/>
  <c r="P25" i="21" s="1"/>
  <c r="O19" i="21"/>
  <c r="O25" i="21" s="1"/>
  <c r="N19" i="21"/>
  <c r="N25" i="21" s="1"/>
  <c r="M19" i="21"/>
  <c r="M25" i="21" s="1"/>
  <c r="M26" i="21" s="1"/>
  <c r="L19" i="21"/>
  <c r="L25" i="21" s="1"/>
  <c r="K19" i="21"/>
  <c r="K25" i="21" s="1"/>
  <c r="J19" i="21"/>
  <c r="I19" i="21"/>
  <c r="I25" i="21" s="1"/>
  <c r="H19" i="21"/>
  <c r="H25" i="21" s="1"/>
  <c r="H26" i="21" s="1"/>
  <c r="G19" i="21"/>
  <c r="G25" i="21" s="1"/>
  <c r="G27" i="21" s="1"/>
  <c r="F19" i="21"/>
  <c r="F25" i="21" s="1"/>
  <c r="E19" i="21"/>
  <c r="E25" i="21" s="1"/>
  <c r="D19" i="21"/>
  <c r="D25" i="21" s="1"/>
  <c r="C19" i="21"/>
  <c r="C25" i="21" s="1"/>
  <c r="CQ15" i="21"/>
  <c r="CI15" i="21"/>
  <c r="CA15" i="21"/>
  <c r="BS15" i="21"/>
  <c r="BK15" i="21"/>
  <c r="BC15" i="21"/>
  <c r="AU15" i="21"/>
  <c r="CU14" i="21"/>
  <c r="CU15" i="21" s="1"/>
  <c r="CQ14" i="21"/>
  <c r="CM14" i="21"/>
  <c r="CM15" i="21" s="1"/>
  <c r="CI14" i="21"/>
  <c r="CE14" i="21"/>
  <c r="CE15" i="21" s="1"/>
  <c r="CA14" i="21"/>
  <c r="BW14" i="21"/>
  <c r="BW15" i="21" s="1"/>
  <c r="BS14" i="21"/>
  <c r="BO14" i="21"/>
  <c r="BO15" i="21" s="1"/>
  <c r="BK14" i="21"/>
  <c r="BG14" i="21"/>
  <c r="BG15" i="21" s="1"/>
  <c r="BC14" i="21"/>
  <c r="AY14" i="21"/>
  <c r="AY15" i="21" s="1"/>
  <c r="AU14" i="21"/>
  <c r="AQ14" i="21"/>
  <c r="AQ15" i="21" s="1"/>
  <c r="CX11" i="21"/>
  <c r="CW11" i="21"/>
  <c r="CV11" i="21"/>
  <c r="CU11" i="21"/>
  <c r="CT11" i="21"/>
  <c r="CS11" i="21"/>
  <c r="CR11" i="21"/>
  <c r="CQ11" i="21"/>
  <c r="CP11" i="21"/>
  <c r="CO11" i="21"/>
  <c r="CN11" i="21"/>
  <c r="CM11" i="21"/>
  <c r="CL11" i="21"/>
  <c r="CK11" i="21"/>
  <c r="CJ11" i="21"/>
  <c r="CI11" i="21"/>
  <c r="CH11" i="21"/>
  <c r="CG11" i="21"/>
  <c r="CF11" i="21"/>
  <c r="CE11" i="21"/>
  <c r="CD11" i="21"/>
  <c r="CC11" i="21"/>
  <c r="CB11" i="21"/>
  <c r="CA11" i="21"/>
  <c r="BZ11" i="21"/>
  <c r="BY11" i="21"/>
  <c r="BX11" i="21"/>
  <c r="BW11" i="21"/>
  <c r="BV11" i="21"/>
  <c r="BU11" i="21"/>
  <c r="BT11" i="21"/>
  <c r="BS11" i="21"/>
  <c r="BR11" i="21"/>
  <c r="BQ11" i="21"/>
  <c r="BP11" i="21"/>
  <c r="BO11" i="21"/>
  <c r="BN11" i="21"/>
  <c r="BM11" i="21"/>
  <c r="BL11" i="21"/>
  <c r="BK11" i="21"/>
  <c r="BJ11" i="21"/>
  <c r="BI11" i="21"/>
  <c r="BH11" i="21"/>
  <c r="BG11" i="21"/>
  <c r="BF11" i="21"/>
  <c r="BE11" i="21"/>
  <c r="BD11" i="21"/>
  <c r="BC11" i="21"/>
  <c r="BB11" i="21"/>
  <c r="BA11" i="21"/>
  <c r="AZ11" i="21"/>
  <c r="AY11" i="21"/>
  <c r="AX11" i="21"/>
  <c r="AW11" i="21"/>
  <c r="AV11" i="21"/>
  <c r="AU11" i="21"/>
  <c r="AT11" i="21"/>
  <c r="AS11" i="21"/>
  <c r="AR11" i="21"/>
  <c r="AQ11" i="21"/>
  <c r="AP11" i="21"/>
  <c r="AO11" i="21"/>
  <c r="AN11" i="21"/>
  <c r="AM11" i="21"/>
  <c r="AL11" i="21"/>
  <c r="AK11" i="21"/>
  <c r="AJ11" i="21"/>
  <c r="AI11" i="21"/>
  <c r="AH11" i="21"/>
  <c r="AG11" i="21"/>
  <c r="AF11" i="21"/>
  <c r="AE11" i="21"/>
  <c r="AD11" i="21"/>
  <c r="AC11" i="21"/>
  <c r="AB11" i="21"/>
  <c r="AA11" i="21"/>
  <c r="Z11" i="21"/>
  <c r="Y11" i="21"/>
  <c r="X11" i="21"/>
  <c r="W11" i="21"/>
  <c r="V11" i="21"/>
  <c r="U11" i="21"/>
  <c r="T11" i="21"/>
  <c r="S11" i="21"/>
  <c r="R11" i="21"/>
  <c r="Q11" i="21"/>
  <c r="P11" i="21"/>
  <c r="O11" i="21"/>
  <c r="N11" i="21"/>
  <c r="M11" i="21"/>
  <c r="L11" i="21"/>
  <c r="K11" i="21"/>
  <c r="J11" i="21"/>
  <c r="I11" i="21"/>
  <c r="H11" i="21"/>
  <c r="G11" i="21"/>
  <c r="F11" i="21"/>
  <c r="E11" i="21"/>
  <c r="D11" i="21"/>
  <c r="C11" i="21"/>
  <c r="CX8" i="21"/>
  <c r="CX14" i="21" s="1"/>
  <c r="CW8" i="21"/>
  <c r="CW14" i="21" s="1"/>
  <c r="CV8" i="21"/>
  <c r="CV14" i="21" s="1"/>
  <c r="CU8" i="21"/>
  <c r="CT8" i="21"/>
  <c r="CT14" i="21" s="1"/>
  <c r="CS8" i="21"/>
  <c r="CS14" i="21" s="1"/>
  <c r="CR8" i="21"/>
  <c r="CR14" i="21" s="1"/>
  <c r="CQ8" i="21"/>
  <c r="CP8" i="21"/>
  <c r="CP14" i="21" s="1"/>
  <c r="CO8" i="21"/>
  <c r="CO14" i="21" s="1"/>
  <c r="CN8" i="21"/>
  <c r="CN14" i="21" s="1"/>
  <c r="CM8" i="21"/>
  <c r="CL8" i="21"/>
  <c r="CL14" i="21" s="1"/>
  <c r="CK8" i="21"/>
  <c r="CK14" i="21" s="1"/>
  <c r="CJ8" i="21"/>
  <c r="CJ14" i="21" s="1"/>
  <c r="CI8" i="21"/>
  <c r="CH8" i="21"/>
  <c r="CH14" i="21" s="1"/>
  <c r="CG8" i="21"/>
  <c r="CG14" i="21" s="1"/>
  <c r="CF8" i="21"/>
  <c r="CF14" i="21" s="1"/>
  <c r="CE8" i="21"/>
  <c r="CD8" i="21"/>
  <c r="CD14" i="21" s="1"/>
  <c r="CC8" i="21"/>
  <c r="CC14" i="21" s="1"/>
  <c r="CB8" i="21"/>
  <c r="CB14" i="21" s="1"/>
  <c r="CA8" i="21"/>
  <c r="BZ8" i="21"/>
  <c r="BZ14" i="21" s="1"/>
  <c r="BY8" i="21"/>
  <c r="BY14" i="21" s="1"/>
  <c r="BX8" i="21"/>
  <c r="BX14" i="21" s="1"/>
  <c r="BW8" i="21"/>
  <c r="BV8" i="21"/>
  <c r="BV14" i="21" s="1"/>
  <c r="BU8" i="21"/>
  <c r="BU14" i="21" s="1"/>
  <c r="BT8" i="21"/>
  <c r="BT14" i="21" s="1"/>
  <c r="BS8" i="21"/>
  <c r="BR8" i="21"/>
  <c r="BR14" i="21" s="1"/>
  <c r="BQ8" i="21"/>
  <c r="BQ14" i="21" s="1"/>
  <c r="BP8" i="21"/>
  <c r="BP14" i="21" s="1"/>
  <c r="BO8" i="21"/>
  <c r="BN8" i="21"/>
  <c r="BN14" i="21" s="1"/>
  <c r="BM8" i="21"/>
  <c r="BM14" i="21" s="1"/>
  <c r="BL8" i="21"/>
  <c r="BL14" i="21" s="1"/>
  <c r="BK8" i="21"/>
  <c r="BJ8" i="21"/>
  <c r="BJ14" i="21" s="1"/>
  <c r="BI8" i="21"/>
  <c r="BI14" i="21" s="1"/>
  <c r="BH8" i="21"/>
  <c r="BH14" i="21" s="1"/>
  <c r="BG8" i="21"/>
  <c r="BF8" i="21"/>
  <c r="BF14" i="21" s="1"/>
  <c r="BE8" i="21"/>
  <c r="BE14" i="21" s="1"/>
  <c r="BD8" i="21"/>
  <c r="BD14" i="21" s="1"/>
  <c r="BC8" i="21"/>
  <c r="BB8" i="21"/>
  <c r="BB14" i="21" s="1"/>
  <c r="BA8" i="21"/>
  <c r="BA14" i="21" s="1"/>
  <c r="AZ8" i="21"/>
  <c r="AZ14" i="21" s="1"/>
  <c r="AY8" i="21"/>
  <c r="AX8" i="21"/>
  <c r="AX14" i="21" s="1"/>
  <c r="AW8" i="21"/>
  <c r="AW14" i="21" s="1"/>
  <c r="AV8" i="21"/>
  <c r="AV14" i="21" s="1"/>
  <c r="AU8" i="21"/>
  <c r="AT8" i="21"/>
  <c r="AT14" i="21" s="1"/>
  <c r="AS8" i="21"/>
  <c r="AS14" i="21" s="1"/>
  <c r="AR8" i="21"/>
  <c r="AR14" i="21" s="1"/>
  <c r="AQ8" i="21"/>
  <c r="AP8" i="21"/>
  <c r="AP14" i="21" s="1"/>
  <c r="AO8" i="21"/>
  <c r="AO14" i="21" s="1"/>
  <c r="AN8" i="21"/>
  <c r="AN14" i="21" s="1"/>
  <c r="AM8" i="21"/>
  <c r="AM14" i="21" s="1"/>
  <c r="AL8" i="21"/>
  <c r="AL14" i="21" s="1"/>
  <c r="AK8" i="21"/>
  <c r="AK14" i="21" s="1"/>
  <c r="AJ8" i="21"/>
  <c r="AJ14" i="21" s="1"/>
  <c r="AI8" i="21"/>
  <c r="AI14" i="21" s="1"/>
  <c r="AH8" i="21"/>
  <c r="AH14" i="21" s="1"/>
  <c r="AG8" i="21"/>
  <c r="AG14" i="21" s="1"/>
  <c r="AF8" i="21"/>
  <c r="AF14" i="21" s="1"/>
  <c r="AE8" i="21"/>
  <c r="AE14" i="21" s="1"/>
  <c r="AD8" i="21"/>
  <c r="AD14" i="21" s="1"/>
  <c r="AC8" i="21"/>
  <c r="AC14" i="21" s="1"/>
  <c r="AB8" i="21"/>
  <c r="AB14" i="21" s="1"/>
  <c r="AA8" i="21"/>
  <c r="AA14" i="21" s="1"/>
  <c r="Z8" i="21"/>
  <c r="Z14" i="21" s="1"/>
  <c r="Y8" i="21"/>
  <c r="Y14" i="21" s="1"/>
  <c r="X8" i="21"/>
  <c r="X14" i="21" s="1"/>
  <c r="W8" i="21"/>
  <c r="W14" i="21" s="1"/>
  <c r="V8" i="21"/>
  <c r="V14" i="21" s="1"/>
  <c r="U8" i="21"/>
  <c r="U14" i="21" s="1"/>
  <c r="T8" i="21"/>
  <c r="T14" i="21" s="1"/>
  <c r="S8" i="21"/>
  <c r="S14" i="21" s="1"/>
  <c r="R8" i="21"/>
  <c r="R14" i="21" s="1"/>
  <c r="Q8" i="21"/>
  <c r="Q14" i="21" s="1"/>
  <c r="P8" i="21"/>
  <c r="P14" i="21" s="1"/>
  <c r="O8" i="21"/>
  <c r="O14" i="21" s="1"/>
  <c r="N8" i="21"/>
  <c r="N14" i="21" s="1"/>
  <c r="M8" i="21"/>
  <c r="M14" i="21" s="1"/>
  <c r="L8" i="21"/>
  <c r="L14" i="21" s="1"/>
  <c r="K8" i="21"/>
  <c r="K14" i="21" s="1"/>
  <c r="J8" i="21"/>
  <c r="J14" i="21" s="1"/>
  <c r="I8" i="21"/>
  <c r="I14" i="21" s="1"/>
  <c r="H8" i="21"/>
  <c r="H14" i="21" s="1"/>
  <c r="G8" i="21"/>
  <c r="G14" i="21" s="1"/>
  <c r="F8" i="21"/>
  <c r="F14" i="21" s="1"/>
  <c r="E8" i="21"/>
  <c r="E14" i="21" s="1"/>
  <c r="D8" i="21"/>
  <c r="D14" i="21" s="1"/>
  <c r="C8" i="21"/>
  <c r="C14" i="21" s="1"/>
  <c r="CP21" i="20"/>
  <c r="CL21" i="20"/>
  <c r="BZ21" i="20"/>
  <c r="BV21" i="20"/>
  <c r="BJ21" i="20"/>
  <c r="BF21" i="20"/>
  <c r="AT21" i="20"/>
  <c r="AP21" i="20"/>
  <c r="AD21" i="20"/>
  <c r="AD22" i="20" s="1"/>
  <c r="Z21" i="20"/>
  <c r="N21" i="20"/>
  <c r="N22" i="20" s="1"/>
  <c r="J21" i="20"/>
  <c r="CX18" i="20"/>
  <c r="CW18" i="20"/>
  <c r="CV18" i="20"/>
  <c r="CU18" i="20"/>
  <c r="CT18" i="20"/>
  <c r="CS18" i="20"/>
  <c r="CR18" i="20"/>
  <c r="CQ18" i="20"/>
  <c r="CP18" i="20"/>
  <c r="CO18" i="20"/>
  <c r="CN18" i="20"/>
  <c r="CM18" i="20"/>
  <c r="CL18" i="20"/>
  <c r="CK18" i="20"/>
  <c r="CJ18" i="20"/>
  <c r="CI18" i="20"/>
  <c r="CH18" i="20"/>
  <c r="CG18" i="20"/>
  <c r="CF18" i="20"/>
  <c r="CE18" i="20"/>
  <c r="CD18" i="20"/>
  <c r="CC18" i="20"/>
  <c r="CB18" i="20"/>
  <c r="CA18" i="20"/>
  <c r="BZ18" i="20"/>
  <c r="BY18" i="20"/>
  <c r="BX18" i="20"/>
  <c r="BW18" i="20"/>
  <c r="BV18" i="20"/>
  <c r="BU18" i="20"/>
  <c r="BT18" i="20"/>
  <c r="BS18" i="20"/>
  <c r="BR18" i="20"/>
  <c r="BQ18" i="20"/>
  <c r="BP18" i="20"/>
  <c r="BO18" i="20"/>
  <c r="BN18" i="20"/>
  <c r="BM18" i="20"/>
  <c r="BL18" i="20"/>
  <c r="BK18" i="20"/>
  <c r="BJ18" i="20"/>
  <c r="BI18" i="20"/>
  <c r="BH18" i="20"/>
  <c r="BG18" i="20"/>
  <c r="BF18" i="20"/>
  <c r="BE18" i="20"/>
  <c r="BD18" i="20"/>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V18" i="20"/>
  <c r="U18" i="20"/>
  <c r="T18" i="20"/>
  <c r="S18" i="20"/>
  <c r="R18" i="20"/>
  <c r="Q18" i="20"/>
  <c r="P18" i="20"/>
  <c r="O18" i="20"/>
  <c r="N18" i="20"/>
  <c r="M18" i="20"/>
  <c r="L18" i="20"/>
  <c r="K18" i="20"/>
  <c r="J18" i="20"/>
  <c r="I18" i="20"/>
  <c r="H18" i="20"/>
  <c r="G18" i="20"/>
  <c r="F18" i="20"/>
  <c r="E18" i="20"/>
  <c r="D18" i="20"/>
  <c r="C18" i="20"/>
  <c r="CX15" i="20"/>
  <c r="CX21" i="20" s="1"/>
  <c r="CW15" i="20"/>
  <c r="CW21" i="20" s="1"/>
  <c r="CV15" i="20"/>
  <c r="CV21" i="20" s="1"/>
  <c r="CU15" i="20"/>
  <c r="CU21" i="20" s="1"/>
  <c r="CT15" i="20"/>
  <c r="CT21" i="20" s="1"/>
  <c r="CS15" i="20"/>
  <c r="CS21" i="20" s="1"/>
  <c r="CR15" i="20"/>
  <c r="CR21" i="20" s="1"/>
  <c r="CQ15" i="20"/>
  <c r="CQ21" i="20" s="1"/>
  <c r="CP15" i="20"/>
  <c r="CO15" i="20"/>
  <c r="CO21" i="20" s="1"/>
  <c r="CN15" i="20"/>
  <c r="CN21" i="20" s="1"/>
  <c r="CM15" i="20"/>
  <c r="CM21" i="20" s="1"/>
  <c r="CL15" i="20"/>
  <c r="CK15" i="20"/>
  <c r="CK21" i="20" s="1"/>
  <c r="CJ15" i="20"/>
  <c r="CJ21" i="20" s="1"/>
  <c r="CI15" i="20"/>
  <c r="CI21" i="20" s="1"/>
  <c r="CH15" i="20"/>
  <c r="CH21" i="20" s="1"/>
  <c r="CG15" i="20"/>
  <c r="CG21" i="20" s="1"/>
  <c r="CF15" i="20"/>
  <c r="CF21" i="20" s="1"/>
  <c r="CE15" i="20"/>
  <c r="CE21" i="20" s="1"/>
  <c r="CD15" i="20"/>
  <c r="CD21" i="20" s="1"/>
  <c r="CC15" i="20"/>
  <c r="CC21" i="20" s="1"/>
  <c r="CB15" i="20"/>
  <c r="CB21" i="20" s="1"/>
  <c r="CA15" i="20"/>
  <c r="CA21" i="20" s="1"/>
  <c r="BZ15" i="20"/>
  <c r="BY15" i="20"/>
  <c r="BY21" i="20" s="1"/>
  <c r="BX15" i="20"/>
  <c r="BX21" i="20" s="1"/>
  <c r="BW15" i="20"/>
  <c r="BW21" i="20" s="1"/>
  <c r="BV15" i="20"/>
  <c r="BU15" i="20"/>
  <c r="BU21" i="20" s="1"/>
  <c r="BT15" i="20"/>
  <c r="BT21" i="20" s="1"/>
  <c r="BS15" i="20"/>
  <c r="BS21" i="20" s="1"/>
  <c r="BR15" i="20"/>
  <c r="BR21" i="20" s="1"/>
  <c r="BQ15" i="20"/>
  <c r="BQ21" i="20" s="1"/>
  <c r="BP15" i="20"/>
  <c r="BP21" i="20" s="1"/>
  <c r="BO15" i="20"/>
  <c r="BO21" i="20" s="1"/>
  <c r="BN15" i="20"/>
  <c r="BN21" i="20" s="1"/>
  <c r="BM15" i="20"/>
  <c r="BM21" i="20" s="1"/>
  <c r="BL15" i="20"/>
  <c r="BL21" i="20" s="1"/>
  <c r="BK15" i="20"/>
  <c r="BK21" i="20" s="1"/>
  <c r="BJ15" i="20"/>
  <c r="BI15" i="20"/>
  <c r="BI21" i="20" s="1"/>
  <c r="BH15" i="20"/>
  <c r="BH21" i="20" s="1"/>
  <c r="BG15" i="20"/>
  <c r="BG21" i="20" s="1"/>
  <c r="BF15" i="20"/>
  <c r="BE15" i="20"/>
  <c r="BE21" i="20" s="1"/>
  <c r="BD15" i="20"/>
  <c r="BD21" i="20" s="1"/>
  <c r="BC15" i="20"/>
  <c r="BC21" i="20" s="1"/>
  <c r="BB15" i="20"/>
  <c r="BB21" i="20" s="1"/>
  <c r="BA15" i="20"/>
  <c r="BA21" i="20" s="1"/>
  <c r="AZ15" i="20"/>
  <c r="AZ21" i="20" s="1"/>
  <c r="AY15" i="20"/>
  <c r="AY21" i="20" s="1"/>
  <c r="AX15" i="20"/>
  <c r="AX21" i="20" s="1"/>
  <c r="AW15" i="20"/>
  <c r="AW21" i="20" s="1"/>
  <c r="AV15" i="20"/>
  <c r="AV21" i="20" s="1"/>
  <c r="AU15" i="20"/>
  <c r="AU21" i="20" s="1"/>
  <c r="AT15" i="20"/>
  <c r="AS15" i="20"/>
  <c r="AS21" i="20" s="1"/>
  <c r="AR15" i="20"/>
  <c r="AR21" i="20" s="1"/>
  <c r="AQ15" i="20"/>
  <c r="AQ21" i="20" s="1"/>
  <c r="AP15" i="20"/>
  <c r="AO15" i="20"/>
  <c r="AO21" i="20" s="1"/>
  <c r="AN15" i="20"/>
  <c r="AN21" i="20" s="1"/>
  <c r="AM15" i="20"/>
  <c r="AM21" i="20" s="1"/>
  <c r="AL15" i="20"/>
  <c r="AL21" i="20" s="1"/>
  <c r="AK15" i="20"/>
  <c r="AK21" i="20" s="1"/>
  <c r="AJ15" i="20"/>
  <c r="AJ21" i="20" s="1"/>
  <c r="AI15" i="20"/>
  <c r="AI21" i="20" s="1"/>
  <c r="AH15" i="20"/>
  <c r="AH21" i="20" s="1"/>
  <c r="AG15" i="20"/>
  <c r="AG21" i="20" s="1"/>
  <c r="AF15" i="20"/>
  <c r="AF21" i="20" s="1"/>
  <c r="AE15" i="20"/>
  <c r="AE21" i="20" s="1"/>
  <c r="AD15" i="20"/>
  <c r="AC15" i="20"/>
  <c r="AC21" i="20" s="1"/>
  <c r="AB15" i="20"/>
  <c r="AB21" i="20" s="1"/>
  <c r="AA15" i="20"/>
  <c r="AA21" i="20" s="1"/>
  <c r="Z15" i="20"/>
  <c r="Y15" i="20"/>
  <c r="Y21" i="20" s="1"/>
  <c r="X15" i="20"/>
  <c r="X21" i="20" s="1"/>
  <c r="W15" i="20"/>
  <c r="W21" i="20" s="1"/>
  <c r="V15" i="20"/>
  <c r="V21" i="20" s="1"/>
  <c r="U15" i="20"/>
  <c r="U21" i="20" s="1"/>
  <c r="T15" i="20"/>
  <c r="T21" i="20" s="1"/>
  <c r="S15" i="20"/>
  <c r="S21" i="20" s="1"/>
  <c r="R15" i="20"/>
  <c r="R21" i="20" s="1"/>
  <c r="Q15" i="20"/>
  <c r="Q21" i="20" s="1"/>
  <c r="P15" i="20"/>
  <c r="P21" i="20" s="1"/>
  <c r="O15" i="20"/>
  <c r="O21" i="20" s="1"/>
  <c r="N15" i="20"/>
  <c r="M15" i="20"/>
  <c r="M21" i="20" s="1"/>
  <c r="L15" i="20"/>
  <c r="L21" i="20" s="1"/>
  <c r="K15" i="20"/>
  <c r="K21" i="20" s="1"/>
  <c r="J15" i="20"/>
  <c r="I15" i="20"/>
  <c r="I21" i="20" s="1"/>
  <c r="H15" i="20"/>
  <c r="H21" i="20" s="1"/>
  <c r="G15" i="20"/>
  <c r="G21" i="20" s="1"/>
  <c r="F15" i="20"/>
  <c r="F21" i="20" s="1"/>
  <c r="E15" i="20"/>
  <c r="E21" i="20" s="1"/>
  <c r="D15" i="20"/>
  <c r="D21" i="20" s="1"/>
  <c r="C15" i="20"/>
  <c r="C21" i="20" s="1"/>
  <c r="G9" i="20"/>
  <c r="F9" i="20"/>
  <c r="E9" i="20"/>
  <c r="D9" i="20"/>
  <c r="C9" i="20"/>
  <c r="F22" i="19"/>
  <c r="E22" i="19"/>
  <c r="B22" i="19"/>
  <c r="F21" i="19"/>
  <c r="E21" i="19"/>
  <c r="B21" i="19"/>
  <c r="G20" i="19"/>
  <c r="E20" i="19" s="1"/>
  <c r="B20" i="19"/>
  <c r="G19" i="19"/>
  <c r="E19" i="19" s="1"/>
  <c r="F19" i="19" s="1"/>
  <c r="B19" i="19"/>
  <c r="G18" i="19"/>
  <c r="F18" i="19"/>
  <c r="E18" i="19"/>
  <c r="B18" i="19"/>
  <c r="F17" i="19"/>
  <c r="E17" i="19"/>
  <c r="B17" i="19"/>
  <c r="F16" i="19"/>
  <c r="E16" i="19"/>
  <c r="B16" i="19"/>
  <c r="E15" i="19"/>
  <c r="B15" i="19"/>
  <c r="I7" i="19"/>
  <c r="I6" i="19"/>
  <c r="I5" i="19"/>
  <c r="I4" i="19"/>
  <c r="I7" i="23" l="1"/>
  <c r="P39" i="21"/>
  <c r="J39" i="21"/>
  <c r="O39" i="21" s="1"/>
  <c r="T39" i="21" s="1"/>
  <c r="Y39" i="21" s="1"/>
  <c r="AD39" i="21" s="1"/>
  <c r="AI39" i="21" s="1"/>
  <c r="AN39" i="21" s="1"/>
  <c r="AS39" i="21" s="1"/>
  <c r="AX39" i="21" s="1"/>
  <c r="BC39" i="21" s="1"/>
  <c r="BH39" i="21" s="1"/>
  <c r="BM39" i="21" s="1"/>
  <c r="BR39" i="21" s="1"/>
  <c r="BW39" i="21" s="1"/>
  <c r="CB39" i="21" s="1"/>
  <c r="CG39" i="21" s="1"/>
  <c r="CL39" i="21" s="1"/>
  <c r="CQ39" i="21" s="1"/>
  <c r="CV39" i="21" s="1"/>
  <c r="F23" i="20"/>
  <c r="K23" i="20" s="1"/>
  <c r="P23" i="20" s="1"/>
  <c r="U23" i="20" s="1"/>
  <c r="Z23" i="20" s="1"/>
  <c r="AE23" i="20" s="1"/>
  <c r="AJ23" i="20" s="1"/>
  <c r="AO23" i="20" s="1"/>
  <c r="AT23" i="20" s="1"/>
  <c r="AY23" i="20" s="1"/>
  <c r="BD23" i="20" s="1"/>
  <c r="BI23" i="20" s="1"/>
  <c r="BN23" i="20" s="1"/>
  <c r="BS23" i="20" s="1"/>
  <c r="BX23" i="20" s="1"/>
  <c r="CC23" i="20" s="1"/>
  <c r="CH23" i="20" s="1"/>
  <c r="CM23" i="20" s="1"/>
  <c r="CR23" i="20" s="1"/>
  <c r="CW23" i="20" s="1"/>
  <c r="F22" i="20"/>
  <c r="V22" i="20"/>
  <c r="AH22" i="20"/>
  <c r="AX22" i="20"/>
  <c r="BR22" i="20"/>
  <c r="CD22" i="20"/>
  <c r="CT22" i="20"/>
  <c r="R22" i="20"/>
  <c r="AL22" i="20"/>
  <c r="BB22" i="20"/>
  <c r="BN22" i="20"/>
  <c r="CH22" i="20"/>
  <c r="CX22" i="20"/>
  <c r="D23" i="20"/>
  <c r="I23" i="20" s="1"/>
  <c r="N23" i="20" s="1"/>
  <c r="S23" i="20" s="1"/>
  <c r="X23" i="20" s="1"/>
  <c r="AC23" i="20" s="1"/>
  <c r="AH23" i="20" s="1"/>
  <c r="AM23" i="20" s="1"/>
  <c r="AR23" i="20" s="1"/>
  <c r="AW23" i="20" s="1"/>
  <c r="BB23" i="20" s="1"/>
  <c r="BG23" i="20" s="1"/>
  <c r="BL23" i="20" s="1"/>
  <c r="BQ23" i="20" s="1"/>
  <c r="BV23" i="20" s="1"/>
  <c r="CA23" i="20" s="1"/>
  <c r="CF23" i="20" s="1"/>
  <c r="CK23" i="20" s="1"/>
  <c r="CP23" i="20" s="1"/>
  <c r="CU23" i="20" s="1"/>
  <c r="D22" i="20"/>
  <c r="L22" i="20"/>
  <c r="T22" i="20"/>
  <c r="AB22" i="20"/>
  <c r="AJ22" i="20"/>
  <c r="AR22" i="20"/>
  <c r="AZ22" i="20"/>
  <c r="BH22" i="20"/>
  <c r="BP22" i="20"/>
  <c r="BX22" i="20"/>
  <c r="CF22" i="20"/>
  <c r="CN22" i="20"/>
  <c r="CR22" i="20"/>
  <c r="BF22" i="20"/>
  <c r="CL22" i="20"/>
  <c r="E16" i="21"/>
  <c r="J16" i="21" s="1"/>
  <c r="O16" i="21" s="1"/>
  <c r="T16" i="21" s="1"/>
  <c r="Y16" i="21" s="1"/>
  <c r="AD16" i="21" s="1"/>
  <c r="AI16" i="21" s="1"/>
  <c r="AN16" i="21" s="1"/>
  <c r="AS16" i="21" s="1"/>
  <c r="AX16" i="21" s="1"/>
  <c r="BC16" i="21" s="1"/>
  <c r="BH16" i="21" s="1"/>
  <c r="BM16" i="21" s="1"/>
  <c r="BR16" i="21" s="1"/>
  <c r="BW16" i="21" s="1"/>
  <c r="CB16" i="21" s="1"/>
  <c r="CG16" i="21" s="1"/>
  <c r="CL16" i="21" s="1"/>
  <c r="CQ16" i="21" s="1"/>
  <c r="CV16" i="21" s="1"/>
  <c r="E15" i="21"/>
  <c r="M15" i="21"/>
  <c r="U15" i="21"/>
  <c r="AC15" i="21"/>
  <c r="AK15" i="21"/>
  <c r="C26" i="21"/>
  <c r="C27" i="21"/>
  <c r="H27" i="21" s="1"/>
  <c r="M27" i="21" s="1"/>
  <c r="R27" i="21" s="1"/>
  <c r="W27" i="21" s="1"/>
  <c r="AB27" i="21" s="1"/>
  <c r="AG27" i="21" s="1"/>
  <c r="AL27" i="21" s="1"/>
  <c r="AQ27" i="21" s="1"/>
  <c r="AV27" i="21" s="1"/>
  <c r="BA27" i="21" s="1"/>
  <c r="BF27" i="21" s="1"/>
  <c r="BK27" i="21" s="1"/>
  <c r="BP27" i="21" s="1"/>
  <c r="BU27" i="21" s="1"/>
  <c r="BZ27" i="21" s="1"/>
  <c r="CE27" i="21" s="1"/>
  <c r="CJ27" i="21" s="1"/>
  <c r="CO27" i="21" s="1"/>
  <c r="CT27" i="21" s="1"/>
  <c r="CM26" i="21"/>
  <c r="I22" i="20"/>
  <c r="Q22" i="20"/>
  <c r="Y22" i="20"/>
  <c r="AG22" i="20"/>
  <c r="AO22" i="20"/>
  <c r="AW22" i="20"/>
  <c r="BE22" i="20"/>
  <c r="BY22" i="20"/>
  <c r="C15" i="21"/>
  <c r="C16" i="21"/>
  <c r="H16" i="21" s="1"/>
  <c r="M16" i="21" s="1"/>
  <c r="R16" i="21" s="1"/>
  <c r="W16" i="21" s="1"/>
  <c r="AB16" i="21" s="1"/>
  <c r="AG16" i="21" s="1"/>
  <c r="AL16" i="21" s="1"/>
  <c r="AQ16" i="21" s="1"/>
  <c r="AV16" i="21" s="1"/>
  <c r="BA16" i="21" s="1"/>
  <c r="BF16" i="21" s="1"/>
  <c r="BK16" i="21" s="1"/>
  <c r="BP16" i="21" s="1"/>
  <c r="BU16" i="21" s="1"/>
  <c r="BZ16" i="21" s="1"/>
  <c r="CE16" i="21" s="1"/>
  <c r="CJ16" i="21" s="1"/>
  <c r="CO16" i="21" s="1"/>
  <c r="CT16" i="21" s="1"/>
  <c r="G16" i="21"/>
  <c r="L16" i="21" s="1"/>
  <c r="Q16" i="21" s="1"/>
  <c r="V16" i="21" s="1"/>
  <c r="AA16" i="21" s="1"/>
  <c r="AF16" i="21" s="1"/>
  <c r="AK16" i="21" s="1"/>
  <c r="AP16" i="21" s="1"/>
  <c r="AU16" i="21" s="1"/>
  <c r="AZ16" i="21" s="1"/>
  <c r="BE16" i="21" s="1"/>
  <c r="BJ16" i="21" s="1"/>
  <c r="BO16" i="21" s="1"/>
  <c r="BT16" i="21" s="1"/>
  <c r="BY16" i="21" s="1"/>
  <c r="CD16" i="21" s="1"/>
  <c r="CI16" i="21" s="1"/>
  <c r="CN16" i="21" s="1"/>
  <c r="CS16" i="21" s="1"/>
  <c r="CX16" i="21" s="1"/>
  <c r="G15" i="21"/>
  <c r="K15" i="21"/>
  <c r="O15" i="21"/>
  <c r="S15" i="21"/>
  <c r="W15" i="21"/>
  <c r="AA15" i="21"/>
  <c r="AE15" i="21"/>
  <c r="AI15" i="21"/>
  <c r="AM15" i="21"/>
  <c r="H22" i="20"/>
  <c r="P22" i="20"/>
  <c r="X22" i="20"/>
  <c r="AF22" i="20"/>
  <c r="AN22" i="20"/>
  <c r="AV22" i="20"/>
  <c r="BD22" i="20"/>
  <c r="BL22" i="20"/>
  <c r="BT22" i="20"/>
  <c r="CB22" i="20"/>
  <c r="CJ22" i="20"/>
  <c r="CV22" i="20"/>
  <c r="BV22" i="20"/>
  <c r="I15" i="21"/>
  <c r="Q15" i="21"/>
  <c r="Y15" i="21"/>
  <c r="AG15" i="21"/>
  <c r="E23" i="20"/>
  <c r="J23" i="20" s="1"/>
  <c r="O23" i="20" s="1"/>
  <c r="T23" i="20" s="1"/>
  <c r="Y23" i="20" s="1"/>
  <c r="AD23" i="20" s="1"/>
  <c r="AI23" i="20" s="1"/>
  <c r="AN23" i="20" s="1"/>
  <c r="AS23" i="20" s="1"/>
  <c r="AX23" i="20" s="1"/>
  <c r="BC23" i="20" s="1"/>
  <c r="BH23" i="20" s="1"/>
  <c r="BM23" i="20" s="1"/>
  <c r="BR23" i="20" s="1"/>
  <c r="BW23" i="20" s="1"/>
  <c r="CB23" i="20" s="1"/>
  <c r="CG23" i="20" s="1"/>
  <c r="CL23" i="20" s="1"/>
  <c r="CQ23" i="20" s="1"/>
  <c r="CV23" i="20" s="1"/>
  <c r="E22" i="20"/>
  <c r="M22" i="20"/>
  <c r="U22" i="20"/>
  <c r="AC22" i="20"/>
  <c r="AK22" i="20"/>
  <c r="AS22" i="20"/>
  <c r="BA22" i="20"/>
  <c r="BI22" i="20"/>
  <c r="BM22" i="20"/>
  <c r="BQ22" i="20"/>
  <c r="BU22" i="20"/>
  <c r="CC22" i="20"/>
  <c r="CG22" i="20"/>
  <c r="CK22" i="20"/>
  <c r="CO22" i="20"/>
  <c r="CS22" i="20"/>
  <c r="CW22" i="20"/>
  <c r="AT22" i="20"/>
  <c r="BJ22" i="20"/>
  <c r="BZ22" i="20"/>
  <c r="CP22" i="20"/>
  <c r="J22" i="20"/>
  <c r="Z22" i="20"/>
  <c r="AP22" i="20"/>
  <c r="F15" i="21"/>
  <c r="F16" i="21"/>
  <c r="K16" i="21" s="1"/>
  <c r="P16" i="21" s="1"/>
  <c r="U16" i="21" s="1"/>
  <c r="Z16" i="21" s="1"/>
  <c r="AE16" i="21" s="1"/>
  <c r="AJ16" i="21" s="1"/>
  <c r="AO16" i="21" s="1"/>
  <c r="AT16" i="21" s="1"/>
  <c r="AY16" i="21" s="1"/>
  <c r="BD16" i="21" s="1"/>
  <c r="BI16" i="21" s="1"/>
  <c r="BN16" i="21" s="1"/>
  <c r="BS16" i="21" s="1"/>
  <c r="BX16" i="21" s="1"/>
  <c r="CC16" i="21" s="1"/>
  <c r="CH16" i="21" s="1"/>
  <c r="CM16" i="21" s="1"/>
  <c r="CR16" i="21" s="1"/>
  <c r="CW16" i="21" s="1"/>
  <c r="J15" i="21"/>
  <c r="N15" i="21"/>
  <c r="R15" i="21"/>
  <c r="V15" i="21"/>
  <c r="Z15" i="21"/>
  <c r="AD15" i="21"/>
  <c r="AH15" i="21"/>
  <c r="AL15" i="21"/>
  <c r="AP15" i="21"/>
  <c r="AT15" i="21"/>
  <c r="AX15" i="21"/>
  <c r="BB15" i="21"/>
  <c r="BF15" i="21"/>
  <c r="BJ15" i="21"/>
  <c r="BN15" i="21"/>
  <c r="BR15" i="21"/>
  <c r="BV15" i="21"/>
  <c r="BZ15" i="21"/>
  <c r="CD15" i="21"/>
  <c r="CH15" i="21"/>
  <c r="CL15" i="21"/>
  <c r="CP15" i="21"/>
  <c r="CT15" i="21"/>
  <c r="CX15" i="21"/>
  <c r="C23" i="20"/>
  <c r="H23" i="20" s="1"/>
  <c r="M23" i="20" s="1"/>
  <c r="R23" i="20" s="1"/>
  <c r="W23" i="20" s="1"/>
  <c r="AB23" i="20" s="1"/>
  <c r="AG23" i="20" s="1"/>
  <c r="AL23" i="20" s="1"/>
  <c r="AQ23" i="20" s="1"/>
  <c r="AV23" i="20" s="1"/>
  <c r="BA23" i="20" s="1"/>
  <c r="BF23" i="20" s="1"/>
  <c r="BK23" i="20" s="1"/>
  <c r="BP23" i="20" s="1"/>
  <c r="BU23" i="20" s="1"/>
  <c r="BZ23" i="20" s="1"/>
  <c r="CE23" i="20" s="1"/>
  <c r="CJ23" i="20" s="1"/>
  <c r="CO23" i="20" s="1"/>
  <c r="CT23" i="20" s="1"/>
  <c r="C22" i="20"/>
  <c r="G23" i="20"/>
  <c r="L23" i="20" s="1"/>
  <c r="Q23" i="20" s="1"/>
  <c r="V23" i="20" s="1"/>
  <c r="AA23" i="20" s="1"/>
  <c r="AF23" i="20" s="1"/>
  <c r="AK23" i="20" s="1"/>
  <c r="AP23" i="20" s="1"/>
  <c r="AU23" i="20" s="1"/>
  <c r="AZ23" i="20" s="1"/>
  <c r="BE23" i="20" s="1"/>
  <c r="BJ23" i="20" s="1"/>
  <c r="BO23" i="20" s="1"/>
  <c r="BT23" i="20" s="1"/>
  <c r="BY23" i="20" s="1"/>
  <c r="CD23" i="20" s="1"/>
  <c r="CI23" i="20" s="1"/>
  <c r="CN23" i="20" s="1"/>
  <c r="CS23" i="20" s="1"/>
  <c r="CX23" i="20" s="1"/>
  <c r="G22" i="20"/>
  <c r="K22" i="20"/>
  <c r="O22" i="20"/>
  <c r="S22" i="20"/>
  <c r="W22" i="20"/>
  <c r="AA22" i="20"/>
  <c r="AE22" i="20"/>
  <c r="AI22" i="20"/>
  <c r="AM22" i="20"/>
  <c r="AQ22" i="20"/>
  <c r="AU22" i="20"/>
  <c r="AY22" i="20"/>
  <c r="BC22" i="20"/>
  <c r="BG22" i="20"/>
  <c r="BK22" i="20"/>
  <c r="BO22" i="20"/>
  <c r="BS22" i="20"/>
  <c r="BW22" i="20"/>
  <c r="CA22" i="20"/>
  <c r="CE22" i="20"/>
  <c r="CI22" i="20"/>
  <c r="CM22" i="20"/>
  <c r="CQ22" i="20"/>
  <c r="CU22" i="20"/>
  <c r="D16" i="21"/>
  <c r="I16" i="21" s="1"/>
  <c r="N16" i="21" s="1"/>
  <c r="S16" i="21" s="1"/>
  <c r="X16" i="21" s="1"/>
  <c r="AC16" i="21" s="1"/>
  <c r="AH16" i="21" s="1"/>
  <c r="AM16" i="21" s="1"/>
  <c r="AR16" i="21" s="1"/>
  <c r="AW16" i="21" s="1"/>
  <c r="BB16" i="21" s="1"/>
  <c r="BG16" i="21" s="1"/>
  <c r="BL16" i="21" s="1"/>
  <c r="BQ16" i="21" s="1"/>
  <c r="BV16" i="21" s="1"/>
  <c r="CA16" i="21" s="1"/>
  <c r="CF16" i="21" s="1"/>
  <c r="CK16" i="21" s="1"/>
  <c r="CP16" i="21" s="1"/>
  <c r="CU16" i="21" s="1"/>
  <c r="D15" i="21"/>
  <c r="H15" i="21"/>
  <c r="L15" i="21"/>
  <c r="P15" i="21"/>
  <c r="T15" i="21"/>
  <c r="X15" i="21"/>
  <c r="AB15" i="21"/>
  <c r="AF15" i="21"/>
  <c r="AJ15" i="21"/>
  <c r="AN15" i="21"/>
  <c r="F27" i="21"/>
  <c r="K27" i="21" s="1"/>
  <c r="P27" i="21" s="1"/>
  <c r="U27" i="21" s="1"/>
  <c r="Z27" i="21" s="1"/>
  <c r="AE27" i="21" s="1"/>
  <c r="AJ27" i="21" s="1"/>
  <c r="AO27" i="21" s="1"/>
  <c r="AT27" i="21" s="1"/>
  <c r="AY27" i="21" s="1"/>
  <c r="BD27" i="21" s="1"/>
  <c r="BI27" i="21" s="1"/>
  <c r="BN27" i="21" s="1"/>
  <c r="BS27" i="21" s="1"/>
  <c r="BX27" i="21" s="1"/>
  <c r="CC27" i="21" s="1"/>
  <c r="CH27" i="21" s="1"/>
  <c r="CM27" i="21" s="1"/>
  <c r="CR27" i="21" s="1"/>
  <c r="CW27" i="21" s="1"/>
  <c r="F26" i="21"/>
  <c r="N26" i="21"/>
  <c r="R26" i="21"/>
  <c r="V26" i="21"/>
  <c r="AD26" i="21"/>
  <c r="AH26" i="21"/>
  <c r="AL26" i="21"/>
  <c r="AT26" i="21"/>
  <c r="BB26" i="21"/>
  <c r="BJ26" i="21"/>
  <c r="BR26" i="21"/>
  <c r="E26" i="21"/>
  <c r="E27" i="21"/>
  <c r="I26" i="21"/>
  <c r="U26" i="21"/>
  <c r="Y26" i="21"/>
  <c r="AK26" i="21"/>
  <c r="AO26" i="21"/>
  <c r="BA26" i="21"/>
  <c r="BE26" i="21"/>
  <c r="BQ26" i="21"/>
  <c r="BU26" i="21"/>
  <c r="CK26" i="21"/>
  <c r="CO26" i="21"/>
  <c r="J27" i="21"/>
  <c r="O27" i="21" s="1"/>
  <c r="T27" i="21" s="1"/>
  <c r="Y27" i="21" s="1"/>
  <c r="AD27" i="21" s="1"/>
  <c r="AI27" i="21" s="1"/>
  <c r="AN27" i="21" s="1"/>
  <c r="AS27" i="21" s="1"/>
  <c r="AX27" i="21" s="1"/>
  <c r="BC27" i="21" s="1"/>
  <c r="BH27" i="21" s="1"/>
  <c r="BM27" i="21" s="1"/>
  <c r="BR27" i="21" s="1"/>
  <c r="BW27" i="21" s="1"/>
  <c r="CB27" i="21" s="1"/>
  <c r="CG27" i="21" s="1"/>
  <c r="CL27" i="21" s="1"/>
  <c r="CQ27" i="21" s="1"/>
  <c r="CV27" i="21" s="1"/>
  <c r="J26" i="21"/>
  <c r="Z26" i="21"/>
  <c r="AP26" i="21"/>
  <c r="BF26" i="21"/>
  <c r="BW26" i="21"/>
  <c r="CG26" i="21"/>
  <c r="Q26" i="21"/>
  <c r="BV26" i="21"/>
  <c r="BZ26" i="21"/>
  <c r="CD26" i="21"/>
  <c r="CH26" i="21"/>
  <c r="CL26" i="21"/>
  <c r="CP26" i="21"/>
  <c r="CT26" i="21"/>
  <c r="CX26" i="21"/>
  <c r="CW26" i="21"/>
  <c r="BM26" i="21"/>
  <c r="C21" i="22"/>
  <c r="G21" i="22" s="1"/>
  <c r="K21" i="22" s="1"/>
  <c r="O21" i="22" s="1"/>
  <c r="S21" i="22" s="1"/>
  <c r="W21" i="22" s="1"/>
  <c r="AA21" i="22" s="1"/>
  <c r="AE21" i="22" s="1"/>
  <c r="AI21" i="22" s="1"/>
  <c r="AM21" i="22" s="1"/>
  <c r="AQ21" i="22" s="1"/>
  <c r="AU21" i="22" s="1"/>
  <c r="AY21" i="22" s="1"/>
  <c r="BC21" i="22" s="1"/>
  <c r="BG21" i="22" s="1"/>
  <c r="BK21" i="22" s="1"/>
  <c r="BO21" i="22" s="1"/>
  <c r="BS21" i="22" s="1"/>
  <c r="BW21" i="22" s="1"/>
  <c r="CA21" i="22" s="1"/>
  <c r="C20" i="22"/>
  <c r="O20" i="22"/>
  <c r="S20" i="22"/>
  <c r="W20" i="22"/>
  <c r="AM20" i="22"/>
  <c r="AU20" i="22"/>
  <c r="AY20" i="22"/>
  <c r="BO20" i="22"/>
  <c r="CA20" i="22"/>
  <c r="H20" i="22"/>
  <c r="AJ20" i="22"/>
  <c r="AR15" i="21"/>
  <c r="AV15" i="21"/>
  <c r="AZ15" i="21"/>
  <c r="BD15" i="21"/>
  <c r="BH15" i="21"/>
  <c r="BL15" i="21"/>
  <c r="BP15" i="21"/>
  <c r="BT15" i="21"/>
  <c r="BX15" i="21"/>
  <c r="CB15" i="21"/>
  <c r="CF15" i="21"/>
  <c r="CJ15" i="21"/>
  <c r="CN15" i="21"/>
  <c r="CR15" i="21"/>
  <c r="CV15" i="21"/>
  <c r="K26" i="21"/>
  <c r="O26" i="21"/>
  <c r="AA26" i="21"/>
  <c r="AE26" i="21"/>
  <c r="AQ26" i="21"/>
  <c r="AU26" i="21"/>
  <c r="BG26" i="21"/>
  <c r="BK26" i="21"/>
  <c r="CA26" i="21"/>
  <c r="CU26" i="21"/>
  <c r="AX26" i="21"/>
  <c r="BN26" i="21"/>
  <c r="CB26" i="21"/>
  <c r="G26" i="21"/>
  <c r="AW26" i="21"/>
  <c r="BS26" i="21"/>
  <c r="G33" i="21"/>
  <c r="L33" i="21" s="1"/>
  <c r="Q33" i="21" s="1"/>
  <c r="V33" i="21" s="1"/>
  <c r="AA33" i="21" s="1"/>
  <c r="AF33" i="21" s="1"/>
  <c r="AK33" i="21" s="1"/>
  <c r="AP33" i="21" s="1"/>
  <c r="AU33" i="21" s="1"/>
  <c r="AZ33" i="21" s="1"/>
  <c r="BE33" i="21" s="1"/>
  <c r="BJ33" i="21" s="1"/>
  <c r="BO33" i="21" s="1"/>
  <c r="BT33" i="21" s="1"/>
  <c r="BY33" i="21" s="1"/>
  <c r="CD33" i="21" s="1"/>
  <c r="CI33" i="21" s="1"/>
  <c r="CN33" i="21" s="1"/>
  <c r="CS33" i="21" s="1"/>
  <c r="CX33" i="21" s="1"/>
  <c r="G32" i="21"/>
  <c r="K33" i="21"/>
  <c r="P33" i="21" s="1"/>
  <c r="U33" i="21" s="1"/>
  <c r="Z33" i="21" s="1"/>
  <c r="AE33" i="21" s="1"/>
  <c r="AJ33" i="21" s="1"/>
  <c r="AO33" i="21" s="1"/>
  <c r="AT33" i="21" s="1"/>
  <c r="AY33" i="21" s="1"/>
  <c r="BD33" i="21" s="1"/>
  <c r="BI33" i="21" s="1"/>
  <c r="BN33" i="21" s="1"/>
  <c r="BS33" i="21" s="1"/>
  <c r="BX33" i="21" s="1"/>
  <c r="CC33" i="21" s="1"/>
  <c r="CH33" i="21" s="1"/>
  <c r="CM33" i="21" s="1"/>
  <c r="CR33" i="21" s="1"/>
  <c r="CW33" i="21" s="1"/>
  <c r="K32" i="21"/>
  <c r="W32" i="21"/>
  <c r="AA32" i="21"/>
  <c r="AM32" i="21"/>
  <c r="AQ32" i="21"/>
  <c r="BC32" i="21"/>
  <c r="BG32" i="21"/>
  <c r="BS32" i="21"/>
  <c r="BW32" i="21"/>
  <c r="CI32" i="21"/>
  <c r="CM32" i="21"/>
  <c r="CQ32" i="21"/>
  <c r="C32" i="21"/>
  <c r="BO32" i="21"/>
  <c r="AO15" i="21"/>
  <c r="AS15" i="21"/>
  <c r="AW15" i="21"/>
  <c r="BA15" i="21"/>
  <c r="BE15" i="21"/>
  <c r="BI15" i="21"/>
  <c r="BM15" i="21"/>
  <c r="BQ15" i="21"/>
  <c r="BU15" i="21"/>
  <c r="BY15" i="21"/>
  <c r="CC15" i="21"/>
  <c r="CG15" i="21"/>
  <c r="CK15" i="21"/>
  <c r="CO15" i="21"/>
  <c r="CS15" i="21"/>
  <c r="CW15" i="21"/>
  <c r="F17" i="28"/>
  <c r="D26" i="21"/>
  <c r="D27" i="21"/>
  <c r="I27" i="21" s="1"/>
  <c r="N27" i="21" s="1"/>
  <c r="S27" i="21" s="1"/>
  <c r="X27" i="21" s="1"/>
  <c r="AC27" i="21" s="1"/>
  <c r="AH27" i="21" s="1"/>
  <c r="AM27" i="21" s="1"/>
  <c r="AR27" i="21" s="1"/>
  <c r="AW27" i="21" s="1"/>
  <c r="BB27" i="21" s="1"/>
  <c r="BG27" i="21" s="1"/>
  <c r="BL27" i="21" s="1"/>
  <c r="BQ27" i="21" s="1"/>
  <c r="BV27" i="21" s="1"/>
  <c r="CA27" i="21" s="1"/>
  <c r="CF27" i="21" s="1"/>
  <c r="CK27" i="21" s="1"/>
  <c r="CP27" i="21" s="1"/>
  <c r="CU27" i="21" s="1"/>
  <c r="L27" i="21"/>
  <c r="Q27" i="21" s="1"/>
  <c r="V27" i="21" s="1"/>
  <c r="AA27" i="21" s="1"/>
  <c r="AF27" i="21" s="1"/>
  <c r="AK27" i="21" s="1"/>
  <c r="AP27" i="21" s="1"/>
  <c r="AU27" i="21" s="1"/>
  <c r="AZ27" i="21" s="1"/>
  <c r="BE27" i="21" s="1"/>
  <c r="BJ27" i="21" s="1"/>
  <c r="BO27" i="21" s="1"/>
  <c r="BT27" i="21" s="1"/>
  <c r="BY27" i="21" s="1"/>
  <c r="CD27" i="21" s="1"/>
  <c r="CI27" i="21" s="1"/>
  <c r="CN27" i="21" s="1"/>
  <c r="CS27" i="21" s="1"/>
  <c r="CX27" i="21" s="1"/>
  <c r="P26" i="21"/>
  <c r="T26" i="21"/>
  <c r="AF26" i="21"/>
  <c r="AJ26" i="21"/>
  <c r="AV26" i="21"/>
  <c r="AZ26" i="21"/>
  <c r="BL26" i="21"/>
  <c r="BP26" i="21"/>
  <c r="CF26" i="21"/>
  <c r="CV26" i="21"/>
  <c r="CR26" i="21"/>
  <c r="L26" i="21"/>
  <c r="AG26" i="21"/>
  <c r="BC26" i="21"/>
  <c r="S32" i="21"/>
  <c r="CE32" i="21"/>
  <c r="AE20" i="22"/>
  <c r="D33" i="21"/>
  <c r="I33" i="21" s="1"/>
  <c r="N33" i="21" s="1"/>
  <c r="S33" i="21" s="1"/>
  <c r="X33" i="21" s="1"/>
  <c r="AC33" i="21" s="1"/>
  <c r="AH33" i="21" s="1"/>
  <c r="AM33" i="21" s="1"/>
  <c r="AR33" i="21" s="1"/>
  <c r="AW33" i="21" s="1"/>
  <c r="BB33" i="21" s="1"/>
  <c r="BG33" i="21" s="1"/>
  <c r="BL33" i="21" s="1"/>
  <c r="BQ33" i="21" s="1"/>
  <c r="BV33" i="21" s="1"/>
  <c r="CA33" i="21" s="1"/>
  <c r="CF33" i="21" s="1"/>
  <c r="CK33" i="21" s="1"/>
  <c r="CP33" i="21" s="1"/>
  <c r="CU33" i="21" s="1"/>
  <c r="D32" i="21"/>
  <c r="H33" i="21"/>
  <c r="M33" i="21" s="1"/>
  <c r="R33" i="21" s="1"/>
  <c r="W33" i="21" s="1"/>
  <c r="AB33" i="21" s="1"/>
  <c r="AG33" i="21" s="1"/>
  <c r="AL33" i="21" s="1"/>
  <c r="AQ33" i="21" s="1"/>
  <c r="AV33" i="21" s="1"/>
  <c r="BA33" i="21" s="1"/>
  <c r="BF33" i="21" s="1"/>
  <c r="BK33" i="21" s="1"/>
  <c r="BP33" i="21" s="1"/>
  <c r="BU33" i="21" s="1"/>
  <c r="BZ33" i="21" s="1"/>
  <c r="CE33" i="21" s="1"/>
  <c r="CJ33" i="21" s="1"/>
  <c r="CO33" i="21" s="1"/>
  <c r="CT33" i="21" s="1"/>
  <c r="H32" i="21"/>
  <c r="L32" i="21"/>
  <c r="P32" i="21"/>
  <c r="T32" i="21"/>
  <c r="X32" i="21"/>
  <c r="AB32" i="21"/>
  <c r="AF32" i="21"/>
  <c r="AJ32" i="21"/>
  <c r="AN32" i="21"/>
  <c r="AR32" i="21"/>
  <c r="AV32" i="21"/>
  <c r="AZ32" i="21"/>
  <c r="BD32" i="21"/>
  <c r="BH32" i="21"/>
  <c r="D20" i="22"/>
  <c r="D21" i="22"/>
  <c r="H21" i="22" s="1"/>
  <c r="L21" i="22" s="1"/>
  <c r="P21" i="22" s="1"/>
  <c r="T21" i="22" s="1"/>
  <c r="X21" i="22" s="1"/>
  <c r="AB21" i="22" s="1"/>
  <c r="AF21" i="22" s="1"/>
  <c r="AJ21" i="22" s="1"/>
  <c r="AN21" i="22" s="1"/>
  <c r="AR21" i="22" s="1"/>
  <c r="AV21" i="22" s="1"/>
  <c r="AZ21" i="22" s="1"/>
  <c r="BD21" i="22" s="1"/>
  <c r="BH21" i="22" s="1"/>
  <c r="BL21" i="22" s="1"/>
  <c r="BP21" i="22" s="1"/>
  <c r="BT21" i="22" s="1"/>
  <c r="BX21" i="22" s="1"/>
  <c r="CB21" i="22" s="1"/>
  <c r="X20" i="22"/>
  <c r="AR20" i="22"/>
  <c r="AZ20" i="22"/>
  <c r="BT20" i="22"/>
  <c r="BN20" i="22"/>
  <c r="L39" i="21"/>
  <c r="Q39" i="21" s="1"/>
  <c r="V39" i="21" s="1"/>
  <c r="AA39" i="21" s="1"/>
  <c r="AF39" i="21" s="1"/>
  <c r="AK39" i="21" s="1"/>
  <c r="AP39" i="21" s="1"/>
  <c r="AU39" i="21" s="1"/>
  <c r="AZ39" i="21" s="1"/>
  <c r="BE39" i="21" s="1"/>
  <c r="BJ39" i="21" s="1"/>
  <c r="BO39" i="21" s="1"/>
  <c r="BT39" i="21" s="1"/>
  <c r="BY39" i="21" s="1"/>
  <c r="CD39" i="21" s="1"/>
  <c r="CI39" i="21" s="1"/>
  <c r="CN39" i="21" s="1"/>
  <c r="CS39" i="21" s="1"/>
  <c r="CX39" i="21" s="1"/>
  <c r="R20" i="22"/>
  <c r="AT20" i="22"/>
  <c r="J33" i="21"/>
  <c r="O33" i="21" s="1"/>
  <c r="T33" i="21" s="1"/>
  <c r="Y33" i="21" s="1"/>
  <c r="AD33" i="21" s="1"/>
  <c r="AI33" i="21" s="1"/>
  <c r="AN33" i="21" s="1"/>
  <c r="AS33" i="21" s="1"/>
  <c r="AX33" i="21" s="1"/>
  <c r="BC33" i="21" s="1"/>
  <c r="BH33" i="21" s="1"/>
  <c r="BM33" i="21" s="1"/>
  <c r="BR33" i="21" s="1"/>
  <c r="BW33" i="21" s="1"/>
  <c r="CB33" i="21" s="1"/>
  <c r="CG33" i="21" s="1"/>
  <c r="CL33" i="21" s="1"/>
  <c r="CQ33" i="21" s="1"/>
  <c r="CV33" i="21" s="1"/>
  <c r="J20" i="22"/>
  <c r="AD20" i="22"/>
  <c r="AH20" i="22"/>
  <c r="BF20" i="22"/>
  <c r="BJ20" i="22"/>
  <c r="CD20" i="22"/>
  <c r="Z20" i="22"/>
  <c r="BC20" i="22"/>
  <c r="BV20" i="22"/>
  <c r="BL32" i="21"/>
  <c r="BP32" i="21"/>
  <c r="BT32" i="21"/>
  <c r="BX32" i="21"/>
  <c r="CB32" i="21"/>
  <c r="CF32" i="21"/>
  <c r="CJ32" i="21"/>
  <c r="CN32" i="21"/>
  <c r="CR32" i="21"/>
  <c r="CV32" i="21"/>
  <c r="U39" i="21"/>
  <c r="Z39" i="21" s="1"/>
  <c r="AE39" i="21" s="1"/>
  <c r="AJ39" i="21" s="1"/>
  <c r="AO39" i="21" s="1"/>
  <c r="AT39" i="21" s="1"/>
  <c r="AY39" i="21" s="1"/>
  <c r="BD39" i="21" s="1"/>
  <c r="BI39" i="21" s="1"/>
  <c r="BN39" i="21" s="1"/>
  <c r="BS39" i="21" s="1"/>
  <c r="BX39" i="21" s="1"/>
  <c r="CC39" i="21" s="1"/>
  <c r="CH39" i="21" s="1"/>
  <c r="CM39" i="21" s="1"/>
  <c r="CR39" i="21" s="1"/>
  <c r="CW39" i="21" s="1"/>
  <c r="Q38" i="21"/>
  <c r="AG38" i="21"/>
  <c r="AW38" i="21"/>
  <c r="BM38" i="21"/>
  <c r="CC38" i="21"/>
  <c r="CH38" i="21"/>
  <c r="CS38" i="21"/>
  <c r="F21" i="22"/>
  <c r="J21" i="22" s="1"/>
  <c r="N21" i="22" s="1"/>
  <c r="R21" i="22" s="1"/>
  <c r="V21" i="22" s="1"/>
  <c r="Z21" i="22" s="1"/>
  <c r="AD21" i="22" s="1"/>
  <c r="AH21" i="22" s="1"/>
  <c r="AL21" i="22" s="1"/>
  <c r="AP21" i="22" s="1"/>
  <c r="AT21" i="22" s="1"/>
  <c r="AX21" i="22" s="1"/>
  <c r="BB21" i="22" s="1"/>
  <c r="BF21" i="22" s="1"/>
  <c r="BJ21" i="22" s="1"/>
  <c r="BN21" i="22" s="1"/>
  <c r="BR21" i="22" s="1"/>
  <c r="BV21" i="22" s="1"/>
  <c r="BZ21" i="22" s="1"/>
  <c r="CD21" i="22" s="1"/>
  <c r="F20" i="22"/>
  <c r="V20" i="22"/>
  <c r="AL20" i="22"/>
  <c r="BB20" i="22"/>
  <c r="BR20" i="22"/>
  <c r="G20" i="22"/>
  <c r="AI20" i="22"/>
  <c r="BK20" i="22"/>
  <c r="E32" i="21"/>
  <c r="I32" i="21"/>
  <c r="M32" i="21"/>
  <c r="Q32" i="21"/>
  <c r="U32" i="21"/>
  <c r="Y32" i="21"/>
  <c r="AC32" i="21"/>
  <c r="AG32" i="21"/>
  <c r="AK32" i="21"/>
  <c r="AO32" i="21"/>
  <c r="AS32" i="21"/>
  <c r="AW32" i="21"/>
  <c r="BA32" i="21"/>
  <c r="BE32" i="21"/>
  <c r="BI32" i="21"/>
  <c r="BM32" i="21"/>
  <c r="BQ32" i="21"/>
  <c r="BU32" i="21"/>
  <c r="BY32" i="21"/>
  <c r="CC32" i="21"/>
  <c r="CO32" i="21"/>
  <c r="CS32" i="21"/>
  <c r="AC38" i="21"/>
  <c r="AS38" i="21"/>
  <c r="AX38" i="21"/>
  <c r="BI38" i="21"/>
  <c r="BN38" i="21"/>
  <c r="BY38" i="21"/>
  <c r="CD38" i="21"/>
  <c r="CO38" i="21"/>
  <c r="CT38" i="21"/>
  <c r="C39" i="21"/>
  <c r="H39" i="21" s="1"/>
  <c r="M39" i="21" s="1"/>
  <c r="R39" i="21" s="1"/>
  <c r="W39" i="21" s="1"/>
  <c r="AB39" i="21" s="1"/>
  <c r="AG39" i="21" s="1"/>
  <c r="AL39" i="21" s="1"/>
  <c r="AQ39" i="21" s="1"/>
  <c r="AV39" i="21" s="1"/>
  <c r="BA39" i="21" s="1"/>
  <c r="BF39" i="21" s="1"/>
  <c r="BK39" i="21" s="1"/>
  <c r="BP39" i="21" s="1"/>
  <c r="BU39" i="21" s="1"/>
  <c r="BZ39" i="21" s="1"/>
  <c r="CE39" i="21" s="1"/>
  <c r="CJ39" i="21" s="1"/>
  <c r="CO39" i="21" s="1"/>
  <c r="CT39" i="21" s="1"/>
  <c r="I39" i="21"/>
  <c r="N39" i="21" s="1"/>
  <c r="S39" i="21" s="1"/>
  <c r="X39" i="21" s="1"/>
  <c r="AC39" i="21" s="1"/>
  <c r="AH39" i="21" s="1"/>
  <c r="AM39" i="21" s="1"/>
  <c r="AR39" i="21" s="1"/>
  <c r="AW39" i="21" s="1"/>
  <c r="BB39" i="21" s="1"/>
  <c r="BG39" i="21" s="1"/>
  <c r="BL39" i="21" s="1"/>
  <c r="BQ39" i="21" s="1"/>
  <c r="BV39" i="21" s="1"/>
  <c r="CA39" i="21" s="1"/>
  <c r="CF39" i="21" s="1"/>
  <c r="CK39" i="21" s="1"/>
  <c r="CP39" i="21" s="1"/>
  <c r="CU39" i="21" s="1"/>
  <c r="K20" i="22"/>
  <c r="AA20" i="22"/>
  <c r="AQ20" i="22"/>
  <c r="BG20" i="22"/>
  <c r="BW20" i="22"/>
  <c r="F32" i="21"/>
  <c r="J32" i="21"/>
  <c r="N32" i="21"/>
  <c r="R32" i="21"/>
  <c r="V32" i="21"/>
  <c r="Z32" i="21"/>
  <c r="AD32" i="21"/>
  <c r="AH32" i="21"/>
  <c r="AL32" i="21"/>
  <c r="AP32" i="21"/>
  <c r="AT32" i="21"/>
  <c r="AX32" i="21"/>
  <c r="BB32" i="21"/>
  <c r="BF32" i="21"/>
  <c r="BJ32" i="21"/>
  <c r="BN32" i="21"/>
  <c r="BR32" i="21"/>
  <c r="BV32" i="21"/>
  <c r="BZ32" i="21"/>
  <c r="CD32" i="21"/>
  <c r="CT32" i="21"/>
  <c r="Y38" i="21"/>
  <c r="AD38" i="21"/>
  <c r="AO38" i="21"/>
  <c r="AY38" i="21"/>
  <c r="BE38" i="21"/>
  <c r="BU38" i="21"/>
  <c r="BZ38" i="21"/>
  <c r="CE38" i="21"/>
  <c r="CK38" i="21"/>
  <c r="CP38" i="21"/>
  <c r="CU38" i="21"/>
  <c r="P20" i="22"/>
  <c r="AF20" i="22"/>
  <c r="AV20" i="22"/>
  <c r="BL20" i="22"/>
  <c r="CB20" i="22"/>
  <c r="E15" i="28"/>
  <c r="F15" i="28"/>
  <c r="F173" i="26"/>
  <c r="J173" i="26"/>
  <c r="V173" i="26"/>
  <c r="D38" i="21"/>
  <c r="H38" i="21"/>
  <c r="L38" i="21"/>
  <c r="P38" i="21"/>
  <c r="AF38" i="21"/>
  <c r="AV38" i="21"/>
  <c r="BL38" i="21"/>
  <c r="CJ38" i="21"/>
  <c r="CR38" i="21"/>
  <c r="D129" i="26"/>
  <c r="D173" i="26" s="1"/>
  <c r="H129" i="26"/>
  <c r="H173" i="26" s="1"/>
  <c r="L129" i="26"/>
  <c r="L173" i="26" s="1"/>
  <c r="P129" i="26"/>
  <c r="P173" i="26" s="1"/>
  <c r="T129" i="26"/>
  <c r="T173" i="26" s="1"/>
  <c r="E21" i="22"/>
  <c r="I21" i="22" s="1"/>
  <c r="M21" i="22" s="1"/>
  <c r="Q21" i="22" s="1"/>
  <c r="U21" i="22" s="1"/>
  <c r="Y21" i="22" s="1"/>
  <c r="AC21" i="22" s="1"/>
  <c r="AG21" i="22" s="1"/>
  <c r="AK21" i="22" s="1"/>
  <c r="AO21" i="22" s="1"/>
  <c r="AS21" i="22" s="1"/>
  <c r="AW21" i="22" s="1"/>
  <c r="BA21" i="22" s="1"/>
  <c r="BE21" i="22" s="1"/>
  <c r="BI21" i="22" s="1"/>
  <c r="BM21" i="22" s="1"/>
  <c r="BQ21" i="22" s="1"/>
  <c r="BU21" i="22" s="1"/>
  <c r="BY21" i="22" s="1"/>
  <c r="CC21" i="22" s="1"/>
  <c r="E20" i="22"/>
  <c r="I20" i="22"/>
  <c r="M20" i="22"/>
  <c r="Q20" i="22"/>
  <c r="U20" i="22"/>
  <c r="Y20" i="22"/>
  <c r="AC20" i="22"/>
  <c r="AG20" i="22"/>
  <c r="AK20" i="22"/>
  <c r="AO20" i="22"/>
  <c r="AS20" i="22"/>
  <c r="AW20" i="22"/>
  <c r="BA20" i="22"/>
  <c r="BE20" i="22"/>
  <c r="BI20" i="22"/>
  <c r="BM20" i="22"/>
  <c r="BQ20" i="22"/>
  <c r="BU20" i="22"/>
  <c r="BY20" i="22"/>
  <c r="CC20" i="22"/>
  <c r="E129" i="26"/>
  <c r="E173" i="26" s="1"/>
  <c r="I129" i="26"/>
  <c r="I173" i="26" s="1"/>
  <c r="M129" i="26"/>
  <c r="M173" i="26" s="1"/>
  <c r="Q129" i="26"/>
  <c r="Q173" i="26" s="1"/>
  <c r="U129" i="26"/>
  <c r="U173" i="26" s="1"/>
  <c r="X103" i="26"/>
  <c r="X104" i="26"/>
  <c r="X127" i="26"/>
  <c r="X108" i="26"/>
  <c r="X110" i="26"/>
  <c r="X111" i="26"/>
  <c r="G129" i="26"/>
  <c r="G173" i="26" s="1"/>
  <c r="K129" i="26"/>
  <c r="K173" i="26" s="1"/>
  <c r="O129" i="26"/>
  <c r="O173" i="26" s="1"/>
  <c r="S129" i="26"/>
  <c r="S173" i="26" s="1"/>
  <c r="W129" i="26"/>
  <c r="W173" i="26" s="1"/>
  <c r="X119" i="26"/>
  <c r="X99" i="26"/>
</calcChain>
</file>

<file path=xl/sharedStrings.xml><?xml version="1.0" encoding="utf-8"?>
<sst xmlns="http://schemas.openxmlformats.org/spreadsheetml/2006/main" count="2611" uniqueCount="547">
  <si>
    <t>Business Details</t>
  </si>
  <si>
    <t xml:space="preserve">GSTR-1 V/s 3B </t>
  </si>
  <si>
    <t>Business Name</t>
  </si>
  <si>
    <t>(A) Outward Supplies as per GSTR-3B</t>
  </si>
  <si>
    <t>Taxable Value</t>
  </si>
  <si>
    <t>Status</t>
  </si>
  <si>
    <t>Amount Involved</t>
  </si>
  <si>
    <t>Actions to be taken</t>
  </si>
  <si>
    <t>IGST</t>
  </si>
  <si>
    <t>GSTIN</t>
  </si>
  <si>
    <t>CGST</t>
  </si>
  <si>
    <t>SGST</t>
  </si>
  <si>
    <t>(B) Outward Supplies as per GSTR-1</t>
  </si>
  <si>
    <t>GSTIN Status</t>
  </si>
  <si>
    <t>Non-Transmission of Invoices as Zero-rated supplies</t>
  </si>
  <si>
    <t>High chance for Notices</t>
  </si>
  <si>
    <t>(C) Difference = (A) minus (B)</t>
  </si>
  <si>
    <t>Registration Date</t>
  </si>
  <si>
    <t>Delay in reporting Outward Supplies.</t>
  </si>
  <si>
    <t>Industry</t>
  </si>
  <si>
    <t>Taxpayer Type</t>
  </si>
  <si>
    <t>Total Taxable Turnover</t>
  </si>
  <si>
    <t>(D) % Tax difference w.r.t (C/A)</t>
  </si>
  <si>
    <t>Total Exempted/Nil Rated/Non-GST Turnover</t>
  </si>
  <si>
    <t>Total Output Tax</t>
  </si>
  <si>
    <t>Total Input Tax</t>
  </si>
  <si>
    <t>Total Unadjusted Advances</t>
  </si>
  <si>
    <t>MONTH LEVEL SUMMARY</t>
  </si>
  <si>
    <t>Total ITC Available</t>
  </si>
  <si>
    <t>Return Periods</t>
  </si>
  <si>
    <t>CESS</t>
  </si>
  <si>
    <t xml:space="preserve">         (a) Outward Supplies for Current month</t>
  </si>
  <si>
    <t xml:space="preserve">         (b) Additions related to previous months</t>
  </si>
  <si>
    <t xml:space="preserve">         (c) Amendment related to the previous months (Diff Value) ((i)-(ii))</t>
  </si>
  <si>
    <t xml:space="preserve">                             (i) Amendment Value</t>
  </si>
  <si>
    <t xml:space="preserve">                             (ii) Orginal Value</t>
  </si>
  <si>
    <t>SECTION LEVEL SUMMARY</t>
  </si>
  <si>
    <t>Outward taxable supplies * (other than zero rated, nil rated and exempted)</t>
  </si>
  <si>
    <t>(A)  As per GSTR-3B</t>
  </si>
  <si>
    <t xml:space="preserve">(B) As per GSTR-1 </t>
  </si>
  <si>
    <t>(D) % difference w.r.t (C/A)</t>
  </si>
  <si>
    <t>Outward taxable supplies * (zero rated )</t>
  </si>
  <si>
    <t>Other outward supplies (Nil rated, exempted)</t>
  </si>
  <si>
    <t>(A) As per GSTR-3B</t>
  </si>
  <si>
    <t>(B) As per GSTR-1</t>
  </si>
  <si>
    <t>Non-GST outward supplies</t>
  </si>
  <si>
    <t>GSTR- 3B vs 2A</t>
  </si>
  <si>
    <t>(A) ITC as per GSTR-3B (4(A)(5) All other ITC)</t>
  </si>
  <si>
    <t>(B) ITC as per GSTR-2A</t>
  </si>
  <si>
    <t>(D) % Difference w.r.t (C/A)</t>
  </si>
  <si>
    <t>TAX PERIOD</t>
  </si>
  <si>
    <t>STATUS</t>
  </si>
  <si>
    <t>ARN</t>
  </si>
  <si>
    <t>Due Date of filling</t>
  </si>
  <si>
    <t>Date of Filling</t>
  </si>
  <si>
    <t>Filed</t>
  </si>
  <si>
    <t>AA3307175378303</t>
  </si>
  <si>
    <t>25/08/2017</t>
  </si>
  <si>
    <t>28/08/2017</t>
  </si>
  <si>
    <t>AB330717491575O</t>
  </si>
  <si>
    <t>31/10/2018</t>
  </si>
  <si>
    <t>AA330817551693V</t>
  </si>
  <si>
    <t>20/09/2017</t>
  </si>
  <si>
    <t>19/10/2017</t>
  </si>
  <si>
    <t>AB330817094228S</t>
  </si>
  <si>
    <t>AA330917414181E</t>
  </si>
  <si>
    <t>20/10/2017</t>
  </si>
  <si>
    <t>AB3309171124374</t>
  </si>
  <si>
    <t>AA331017430260X</t>
  </si>
  <si>
    <t>20/11/2017</t>
  </si>
  <si>
    <t>AA3310178990660</t>
  </si>
  <si>
    <t>15/01/2018</t>
  </si>
  <si>
    <t>AA3311174902691</t>
  </si>
  <si>
    <t>20/12/2017</t>
  </si>
  <si>
    <t>AA331117925523F</t>
  </si>
  <si>
    <t>28/01/2018</t>
  </si>
  <si>
    <t>AA331217551312M</t>
  </si>
  <si>
    <t>21/01/2018</t>
  </si>
  <si>
    <t>AA3312179729600</t>
  </si>
  <si>
    <t>AA3301185555167</t>
  </si>
  <si>
    <t>20/02/2018</t>
  </si>
  <si>
    <t>AA3301188739106</t>
  </si>
  <si>
    <t>AA330218536911A</t>
  </si>
  <si>
    <t>20/03/2018</t>
  </si>
  <si>
    <t>AA330218875150E</t>
  </si>
  <si>
    <t>14/04/2018</t>
  </si>
  <si>
    <t>AA330318629459W</t>
  </si>
  <si>
    <t>20/04/2018</t>
  </si>
  <si>
    <t>AB330318115200W</t>
  </si>
  <si>
    <t>13/05/2018</t>
  </si>
  <si>
    <t>Vendor Name</t>
  </si>
  <si>
    <t>Return Type</t>
  </si>
  <si>
    <t>Month/ Quarter</t>
  </si>
  <si>
    <t>Due date of Filling</t>
  </si>
  <si>
    <t>ARN Number</t>
  </si>
  <si>
    <t>Total Document Value (Rs)</t>
  </si>
  <si>
    <t>Total Taxable Value (Rs)</t>
  </si>
  <si>
    <t>RETURN TYPE</t>
  </si>
  <si>
    <t>FINANCIAL YEAR</t>
  </si>
  <si>
    <t>DATE OF FILLING</t>
  </si>
  <si>
    <t>On Time/Late</t>
  </si>
  <si>
    <t xml:space="preserve">STATUS </t>
  </si>
  <si>
    <t>MODE OF FILLING</t>
  </si>
  <si>
    <t>Sort</t>
  </si>
  <si>
    <t>GSTR1</t>
  </si>
  <si>
    <t>2017-2018</t>
  </si>
  <si>
    <t>December</t>
  </si>
  <si>
    <t>ONLINE</t>
  </si>
  <si>
    <t>AA3306184068616</t>
  </si>
  <si>
    <t>2018-2019</t>
  </si>
  <si>
    <t>June</t>
  </si>
  <si>
    <t>13/07/2018</t>
  </si>
  <si>
    <t>ITC04</t>
  </si>
  <si>
    <t>AA331417000093U</t>
  </si>
  <si>
    <t>Jul-Sep</t>
  </si>
  <si>
    <t>31/03/2019</t>
  </si>
  <si>
    <t>17/01/2019</t>
  </si>
  <si>
    <t>August</t>
  </si>
  <si>
    <t>February</t>
  </si>
  <si>
    <t>AA331617000089F</t>
  </si>
  <si>
    <t>Jan-Mar</t>
  </si>
  <si>
    <t>24/01/2019</t>
  </si>
  <si>
    <t>January</t>
  </si>
  <si>
    <t>GSTR3B</t>
  </si>
  <si>
    <t>July</t>
  </si>
  <si>
    <t>AA331218950183C</t>
  </si>
  <si>
    <t>20/01/2019</t>
  </si>
  <si>
    <t>19/01/2019</t>
  </si>
  <si>
    <t>AB3311180059088</t>
  </si>
  <si>
    <t>November</t>
  </si>
  <si>
    <t>31/12/2018</t>
  </si>
  <si>
    <t>March</t>
  </si>
  <si>
    <t>AB330918431247Z</t>
  </si>
  <si>
    <t>September</t>
  </si>
  <si>
    <t>October</t>
  </si>
  <si>
    <t>AB330418034042O</t>
  </si>
  <si>
    <t>April</t>
  </si>
  <si>
    <t>AA330518394542Z</t>
  </si>
  <si>
    <t>May</t>
  </si>
  <si>
    <t>14/06/2018</t>
  </si>
  <si>
    <t>AA330718398692K</t>
  </si>
  <si>
    <t>14/08/2018</t>
  </si>
  <si>
    <t>AA330818957633P</t>
  </si>
  <si>
    <t>AB3310180760992</t>
  </si>
  <si>
    <t>18/12/2018</t>
  </si>
  <si>
    <t>AB331218325777Y</t>
  </si>
  <si>
    <t>30/01/2019</t>
  </si>
  <si>
    <t>22/01/2017</t>
  </si>
  <si>
    <t>20/04/2017</t>
  </si>
  <si>
    <t>AA3304186368307</t>
  </si>
  <si>
    <t>22/05/2018</t>
  </si>
  <si>
    <t>21/05/2018</t>
  </si>
  <si>
    <t>AA330518719891X</t>
  </si>
  <si>
    <t>20/06/2018</t>
  </si>
  <si>
    <t>AA330618887173U</t>
  </si>
  <si>
    <t>20/07/2018</t>
  </si>
  <si>
    <t>AA3307187724213</t>
  </si>
  <si>
    <t>24/08/2018</t>
  </si>
  <si>
    <t>20/08/2018</t>
  </si>
  <si>
    <t>AA330818798251S</t>
  </si>
  <si>
    <t>20/09/2018</t>
  </si>
  <si>
    <t>AA3309188332425</t>
  </si>
  <si>
    <t>25/10/2018</t>
  </si>
  <si>
    <t>20/10/2018</t>
  </si>
  <si>
    <t>AA3310188662952</t>
  </si>
  <si>
    <t>20/11/2018</t>
  </si>
  <si>
    <t>21/11/2018</t>
  </si>
  <si>
    <t>AA331118886999A</t>
  </si>
  <si>
    <t>20/12/2018</t>
  </si>
  <si>
    <t>AA331517000098I</t>
  </si>
  <si>
    <t>Oct-Dec</t>
  </si>
  <si>
    <t>21/01/2019</t>
  </si>
  <si>
    <t>TRAN3</t>
  </si>
  <si>
    <t>AA3311170149677</t>
  </si>
  <si>
    <t>TRAN1</t>
  </si>
  <si>
    <t>AA3311176197646</t>
  </si>
  <si>
    <t>27/12/2017</t>
  </si>
  <si>
    <t>TRAN2</t>
  </si>
  <si>
    <t>AB331117035308G</t>
  </si>
  <si>
    <t>30/03/2018</t>
  </si>
  <si>
    <t>AB331017031330Z</t>
  </si>
  <si>
    <t>AB3309173137812</t>
  </si>
  <si>
    <t>AB3308172214093</t>
  </si>
  <si>
    <t>AC3307170434180</t>
  </si>
  <si>
    <t>AB331217154795Z</t>
  </si>
  <si>
    <t>3.1 Details of Outward Supplies and inward supplies liable to reverse charge</t>
  </si>
  <si>
    <t>S.N0.</t>
  </si>
  <si>
    <t>PARTICULARS</t>
  </si>
  <si>
    <t>Total</t>
  </si>
  <si>
    <t>(a)</t>
  </si>
  <si>
    <t>Outward taxable supplies (other than zero rated, nil rated and exempted)</t>
  </si>
  <si>
    <t>(i)</t>
  </si>
  <si>
    <t>Total Taxable Value</t>
  </si>
  <si>
    <t>(ii)</t>
  </si>
  <si>
    <t>Integrated Tax</t>
  </si>
  <si>
    <t>(iii)</t>
  </si>
  <si>
    <t>Central Tax</t>
  </si>
  <si>
    <t>(iv)</t>
  </si>
  <si>
    <t>State Tax</t>
  </si>
  <si>
    <t>(v)</t>
  </si>
  <si>
    <t>Cess</t>
  </si>
  <si>
    <t>(b)</t>
  </si>
  <si>
    <t>Outward taxable supplies (zero rated)</t>
  </si>
  <si>
    <t>(c)</t>
  </si>
  <si>
    <t>Other Outward Taxable supplies (Nil rated, exempted)</t>
  </si>
  <si>
    <t>(d)</t>
  </si>
  <si>
    <t>Inward Supplies Liable to Reverse charge</t>
  </si>
  <si>
    <t>(e)</t>
  </si>
  <si>
    <t>Non-GST Outward Supplies</t>
  </si>
  <si>
    <t>4.  Eligible ITC</t>
  </si>
  <si>
    <t>A</t>
  </si>
  <si>
    <t xml:space="preserve">ITC Available (Whether in full or part)
</t>
  </si>
  <si>
    <t xml:space="preserve"> Import of goods</t>
  </si>
  <si>
    <t>Import of services</t>
  </si>
  <si>
    <t>Inward supplies liable to reverse charge
  (other than 1 &amp;2 above)</t>
  </si>
  <si>
    <t>Inward supplies from ISD</t>
  </si>
  <si>
    <t>All other ITC</t>
  </si>
  <si>
    <t>B</t>
  </si>
  <si>
    <t>ITC Reversed</t>
  </si>
  <si>
    <t>As per Rule 42 &amp; 43 of SGST/CGST rules</t>
  </si>
  <si>
    <t>Others</t>
  </si>
  <si>
    <t>C</t>
  </si>
  <si>
    <t>Net ITC Available (A-B)</t>
  </si>
  <si>
    <t>D</t>
  </si>
  <si>
    <t>Ineligible ITC</t>
  </si>
  <si>
    <t>As per section 17(5) of CGST/SGST Act</t>
  </si>
  <si>
    <t>5. Values of exempt, Nil-rated and non-GST inward supplies</t>
  </si>
  <si>
    <t>From a supplier under composition scheme, Exempt and Nil rated supply</t>
  </si>
  <si>
    <t>Inter-State supplies</t>
  </si>
  <si>
    <t>Intra-state supplies</t>
  </si>
  <si>
    <t>Non GST Supplies</t>
  </si>
  <si>
    <t>5.1 Interest &amp; late fee payable</t>
  </si>
  <si>
    <t>Interest</t>
  </si>
  <si>
    <t>Late fee</t>
  </si>
  <si>
    <t>State/UT Tax</t>
  </si>
  <si>
    <t>6 .Payment of Tax</t>
  </si>
  <si>
    <t>Tax Payable</t>
  </si>
  <si>
    <t>Other than Reverse Charge</t>
  </si>
  <si>
    <t xml:space="preserve">SGST </t>
  </si>
  <si>
    <t>Interest payable</t>
  </si>
  <si>
    <t>Tax payable</t>
  </si>
  <si>
    <t>Late fee payable</t>
  </si>
  <si>
    <t>Reverse Charge</t>
  </si>
  <si>
    <t>TOTAL TAX  PAYABLE</t>
  </si>
  <si>
    <t>B.1</t>
  </si>
  <si>
    <t>Tax Paid through Cash (Other than reverse charge)</t>
  </si>
  <si>
    <t>Igst paid</t>
  </si>
  <si>
    <t>Cgst paid</t>
  </si>
  <si>
    <t>Sgst paid</t>
  </si>
  <si>
    <t>Cess paid</t>
  </si>
  <si>
    <t>(viii)</t>
  </si>
  <si>
    <t>Interest Paid against IGST</t>
  </si>
  <si>
    <t>(ix)</t>
  </si>
  <si>
    <t>Interest Paid against CGST</t>
  </si>
  <si>
    <t>(x)</t>
  </si>
  <si>
    <t>Interest Paid against SGST</t>
  </si>
  <si>
    <t>(xi)</t>
  </si>
  <si>
    <t>Interest Paid against CESS</t>
  </si>
  <si>
    <t>(xii)</t>
  </si>
  <si>
    <t>Late Fee Paid against CGST</t>
  </si>
  <si>
    <t>(xiii)</t>
  </si>
  <si>
    <t>Late Fee Paid against SGST</t>
  </si>
  <si>
    <t>B.2</t>
  </si>
  <si>
    <t>Tax Paid through Cash (Reverse Charge)</t>
  </si>
  <si>
    <t>TOTAL TAXES PAID THROUGH CASH</t>
  </si>
  <si>
    <t>Tax Paid through ITC</t>
  </si>
  <si>
    <t>IGST paid using igst</t>
  </si>
  <si>
    <t>IGST paid using Cgst</t>
  </si>
  <si>
    <t>IGST paid using Sgst</t>
  </si>
  <si>
    <t>CGST paid using igst</t>
  </si>
  <si>
    <t>CGST paid using cgst</t>
  </si>
  <si>
    <t>(vii)</t>
  </si>
  <si>
    <t>SGST paid using igst</t>
  </si>
  <si>
    <t>SGST paid using sgst</t>
  </si>
  <si>
    <t>Cess paid using cess</t>
  </si>
  <si>
    <t>TOTAL TAXES PAID THROUGH ITC</t>
  </si>
  <si>
    <t>NET PAYABLE</t>
  </si>
  <si>
    <t>3.2 Of the supplies shown in 3.1 (a), details of inter-state supplies made to unregistered persons, composition taxable person and UIN holders</t>
  </si>
  <si>
    <t>Supplies made to Unregistered Persons</t>
  </si>
  <si>
    <t>Return Period</t>
  </si>
  <si>
    <t>Place of Supply (State/UT)</t>
  </si>
  <si>
    <t>Total Taxable value</t>
  </si>
  <si>
    <t>Amount of Integrated Tax</t>
  </si>
  <si>
    <t>Supplies made to Composition Taxable Persons</t>
  </si>
  <si>
    <t>Supplies made to UIN holders</t>
  </si>
  <si>
    <t>GST Health Check List</t>
  </si>
  <si>
    <t>Potential Risks</t>
  </si>
  <si>
    <t>Result</t>
  </si>
  <si>
    <t>OVERALL SUMMARY</t>
  </si>
  <si>
    <t>(E) Cumulative Difference</t>
  </si>
  <si>
    <t>#Months</t>
  </si>
  <si>
    <t>#Months Filed</t>
  </si>
  <si>
    <t>#Months not filed</t>
  </si>
  <si>
    <t>#Months filed but delay</t>
  </si>
  <si>
    <t>Delay in filling GST Returns - G1</t>
  </si>
  <si>
    <t>Delay in filling GST Returns - G3</t>
  </si>
  <si>
    <t>Total Output Tax(GSTR1)</t>
  </si>
  <si>
    <t>GSTR3B - 64to67 row's total sum</t>
  </si>
  <si>
    <t>H</t>
  </si>
  <si>
    <t xml:space="preserve">Total Transactions </t>
  </si>
  <si>
    <t>Total Tax Amount (Rs)</t>
  </si>
  <si>
    <t>Amount Involved(Rs)</t>
  </si>
  <si>
    <t xml:space="preserve">       (a) Purchases for the Current month</t>
  </si>
  <si>
    <t xml:space="preserve">           (i) Amendment Value</t>
  </si>
  <si>
    <t xml:space="preserve">           (ii) Original Value</t>
  </si>
  <si>
    <t xml:space="preserve">       (b) Amendments related to previous months (i)-(ii)</t>
  </si>
  <si>
    <t xml:space="preserve"> </t>
  </si>
  <si>
    <t xml:space="preserve">The Table of contents contain the Link and Description for all the sheets. </t>
  </si>
  <si>
    <t>SHEET NAME</t>
  </si>
  <si>
    <t>LINK</t>
  </si>
  <si>
    <t>DESCRIPTION</t>
  </si>
  <si>
    <t>Introduction</t>
  </si>
  <si>
    <t>Health Check Summary</t>
  </si>
  <si>
    <t>Go To Sheet</t>
  </si>
  <si>
    <t>Main Sheets</t>
  </si>
  <si>
    <t>Filing Status</t>
  </si>
  <si>
    <t>GSTR-3B vs GSTR-1</t>
  </si>
  <si>
    <t>Comparison of outward supplies as reported in GSTR-1 vis-à-vis GSTR-3B along with differences at a monthly level</t>
  </si>
  <si>
    <t>GSTR-3B vs GSTR-2A</t>
  </si>
  <si>
    <t>Comparison of ITC reported in GSTR-3B vis-à-vis ITC reflected in GSTR-2A along with differences at a monthly level</t>
  </si>
  <si>
    <t>Supplier Filing Status</t>
  </si>
  <si>
    <t>Summary Sheets</t>
  </si>
  <si>
    <t>Monthly transaction summary as reported by your suppliers</t>
  </si>
  <si>
    <t>Summary of all your GSTR-3B filed returns</t>
  </si>
  <si>
    <t>-</t>
  </si>
  <si>
    <t>Total Taxable Turnover(GSTR-1)</t>
  </si>
  <si>
    <t>Total Input Tax(GSTR-3B)</t>
  </si>
  <si>
    <t>Checklist for key compliances in GST return filing</t>
  </si>
  <si>
    <t>Month wise details of your GST returns filed such as filing status, ARN and filing date</t>
  </si>
  <si>
    <t>Filing details of GST returns of your suppliers for all the months such as status, ARN and filing date</t>
  </si>
  <si>
    <t>Section-wise summary breakup of GSTR-3B vs GSTR-1 such as Zero rated supplies, Other than zero rated etc.</t>
  </si>
  <si>
    <t>GSTR-1 &amp; GSTR-3B Filing Status</t>
  </si>
  <si>
    <t>Supplier-wise Transaction Summary</t>
  </si>
  <si>
    <t>Filed GSTR-3B Report</t>
  </si>
  <si>
    <t>Details of inter-state supplies made to unregistered persons, composition taxable person and UIN holders</t>
  </si>
  <si>
    <t>Section Level Summary (GSTR-1 Vs 3B)</t>
  </si>
  <si>
    <t>Supplier Level Transaction Summary</t>
  </si>
  <si>
    <t>GSTR-3B Summary</t>
  </si>
  <si>
    <t>GSTR-3B 3.2 Interstate Supplies to URD</t>
  </si>
  <si>
    <t>GSTR-3B</t>
  </si>
  <si>
    <t>(A) ITC as per GSTR-3B (4(A)(5) (All other ITC)</t>
  </si>
  <si>
    <t>Total Exempted/Nil Rated/Non-GST Turnover(GSTR-3B)</t>
  </si>
  <si>
    <t>G1</t>
  </si>
  <si>
    <t>G3</t>
  </si>
  <si>
    <t>Clearsharp Technology Private Limited</t>
  </si>
  <si>
    <t>29AAECC3822D1ZY</t>
  </si>
  <si>
    <t>Active</t>
  </si>
  <si>
    <t>Recipient of Goods or Services,null</t>
  </si>
  <si>
    <t>Regular</t>
  </si>
  <si>
    <t>* Calculated for Regular Monthly Taxpayers</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</si>
  <si>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</si>
  <si>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</si>
  <si>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</si>
  <si>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</si>
  <si>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</si>
  <si>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</si>
  <si>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</si>
  <si>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</si>
  <si>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</si>
  <si>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</si>
  <si>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</si>
  <si>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</si>
  <si>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</si>
  <si>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</si>
  <si>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</si>
  <si>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</si>
  <si>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</si>
  <si>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</si>
  <si>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</si>
  <si>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</si>
  <si>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 xml:space="preserve">Jul 2017 </t>
  </si>
  <si>
    <t xml:space="preserve">Aug 2017 </t>
  </si>
  <si>
    <t xml:space="preserve">Sep 2017 </t>
  </si>
  <si>
    <t xml:space="preserve">Oct 2017 </t>
  </si>
  <si>
    <t xml:space="preserve">Nov 2017 </t>
  </si>
  <si>
    <t xml:space="preserve">Dec 2017 </t>
  </si>
  <si>
    <t xml:space="preserve">Jan 2018 </t>
  </si>
  <si>
    <t xml:space="preserve">Feb 2018 </t>
  </si>
  <si>
    <t xml:space="preserve">Mar 2018 </t>
  </si>
  <si>
    <t xml:space="preserve">Apr 2018 </t>
  </si>
  <si>
    <t xml:space="preserve">May 2018 </t>
  </si>
  <si>
    <t xml:space="preserve">Jun 2018 </t>
  </si>
  <si>
    <t xml:space="preserve">Jul 2018 </t>
  </si>
  <si>
    <t xml:space="preserve">Aug 2018 </t>
  </si>
  <si>
    <t xml:space="preserve">Sep 2018 </t>
  </si>
  <si>
    <t xml:space="preserve">Oct 2018 </t>
  </si>
  <si>
    <t xml:space="preserve">Nov 2018 </t>
  </si>
  <si>
    <t xml:space="preserve">Dec 2018 </t>
  </si>
  <si>
    <t xml:space="preserve">Jan 2019 </t>
  </si>
  <si>
    <t xml:space="preserve">Feb 2019 </t>
  </si>
  <si>
    <t>20-03-2019</t>
  </si>
  <si>
    <t>11-03-2019</t>
  </si>
  <si>
    <t>20-02-2019</t>
  </si>
  <si>
    <t>11-02-2019</t>
  </si>
  <si>
    <t>20-01-2019</t>
  </si>
  <si>
    <t>11-01-2019</t>
  </si>
  <si>
    <t>20-12-2018</t>
  </si>
  <si>
    <t>11-12-2018</t>
  </si>
  <si>
    <t>20-11-2018</t>
  </si>
  <si>
    <t>11-11-2018</t>
  </si>
  <si>
    <t>31-10-2018</t>
  </si>
  <si>
    <t>20-10-2018</t>
  </si>
  <si>
    <t>20-09-2018</t>
  </si>
  <si>
    <t>20-08-2018</t>
  </si>
  <si>
    <t>10-08-2018</t>
  </si>
  <si>
    <t>20-07-2018</t>
  </si>
  <si>
    <t>10-07-2018</t>
  </si>
  <si>
    <t>20-06-2018</t>
  </si>
  <si>
    <t>20-05-2018</t>
  </si>
  <si>
    <t>10-05-2018</t>
  </si>
  <si>
    <t>20-04-2018</t>
  </si>
  <si>
    <t>20-03-2018</t>
  </si>
  <si>
    <t>20-02-2018</t>
  </si>
  <si>
    <t>20-01-2018</t>
  </si>
  <si>
    <t>20-12-2017</t>
  </si>
  <si>
    <t>20-11-2017</t>
  </si>
  <si>
    <t>20-10-2017</t>
  </si>
  <si>
    <t>20-09-2017</t>
  </si>
  <si>
    <t>25-08-2017</t>
  </si>
  <si>
    <t>17-10-2017</t>
  </si>
  <si>
    <t>19-09-2017</t>
  </si>
  <si>
    <t>09-02-2018</t>
  </si>
  <si>
    <t>16-01-2018</t>
  </si>
  <si>
    <t>19-08-2017</t>
  </si>
  <si>
    <t>06-01-2018</t>
  </si>
  <si>
    <t>07-11-2017</t>
  </si>
  <si>
    <t>18-11-2017</t>
  </si>
  <si>
    <t>19-06-2018</t>
  </si>
  <si>
    <t>22-05-2018</t>
  </si>
  <si>
    <t>19-04-2018</t>
  </si>
  <si>
    <t>18-01-2019</t>
  </si>
  <si>
    <t>10-04-2018</t>
  </si>
  <si>
    <t>09-11-2018</t>
  </si>
  <si>
    <t>29-05-2018</t>
  </si>
  <si>
    <t>01-11-2018</t>
  </si>
  <si>
    <t>10-06-2018</t>
  </si>
  <si>
    <t xml:space="preserve"> 2.0</t>
  </si>
  <si>
    <t xml:space="preserve"> Feb 2018</t>
  </si>
  <si>
    <t>072017</t>
  </si>
  <si>
    <t>ANDAMANANDNICOBARISLANDS</t>
  </si>
  <si>
    <t>ANDHRAPRADESH</t>
  </si>
  <si>
    <t>ARUNACHALPRADESH</t>
  </si>
  <si>
    <t>ASSAM</t>
  </si>
  <si>
    <t>BIHAR</t>
  </si>
  <si>
    <t>CHANDIGARH</t>
  </si>
  <si>
    <t>CHHATTISGARH</t>
  </si>
  <si>
    <t>DELHI</t>
  </si>
  <si>
    <t>GOA</t>
  </si>
  <si>
    <t>GUJARAT</t>
  </si>
  <si>
    <t>HARYANA</t>
  </si>
  <si>
    <t>HIMACHALPRADESH</t>
  </si>
  <si>
    <t>JAMMUKASHMIR</t>
  </si>
  <si>
    <t>JHARKHAND</t>
  </si>
  <si>
    <t>KERALA</t>
  </si>
  <si>
    <t>MADHYAPRADESH</t>
  </si>
  <si>
    <t>MAHARASHTRA</t>
  </si>
  <si>
    <t>MANIPUR</t>
  </si>
  <si>
    <t>MEGHALAYA</t>
  </si>
  <si>
    <t>MIZORAM</t>
  </si>
  <si>
    <t>NAGALAND</t>
  </si>
  <si>
    <t>ORISSA</t>
  </si>
  <si>
    <t>PONDICHERRY</t>
  </si>
  <si>
    <t>PUNJAB</t>
  </si>
  <si>
    <t>RAJASTHAN</t>
  </si>
  <si>
    <t>SIKKIM</t>
  </si>
  <si>
    <t>TAMILNADU</t>
  </si>
  <si>
    <t>TELANGANA</t>
  </si>
  <si>
    <t>TRIPURA</t>
  </si>
  <si>
    <t>UTTARPRADESH</t>
  </si>
  <si>
    <t>UTTARAKHAND</t>
  </si>
  <si>
    <t>WESTBENGAL</t>
  </si>
  <si>
    <t>082017</t>
  </si>
  <si>
    <t>092017</t>
  </si>
  <si>
    <t>102017</t>
  </si>
  <si>
    <t>112017</t>
  </si>
  <si>
    <t>122017</t>
  </si>
  <si>
    <t>OTHERTERRITORY</t>
  </si>
  <si>
    <t>012018</t>
  </si>
  <si>
    <t>022018</t>
  </si>
  <si>
    <t>032018</t>
  </si>
  <si>
    <t>042018</t>
  </si>
  <si>
    <t>052018</t>
  </si>
  <si>
    <t>062018</t>
  </si>
  <si>
    <t>072018</t>
  </si>
  <si>
    <t>082018</t>
  </si>
  <si>
    <t>DADRANAGARHAVELI</t>
  </si>
  <si>
    <t>092018</t>
  </si>
  <si>
    <t>102018</t>
  </si>
  <si>
    <t>112018</t>
  </si>
  <si>
    <t>122018</t>
  </si>
  <si>
    <t>012019</t>
  </si>
  <si>
    <t>022019</t>
  </si>
  <si>
    <t>ClearTax Limited</t>
  </si>
  <si>
    <t>29AABCD3202R1AS</t>
  </si>
  <si>
    <t>Service Provision,Recipient of Goods or Services</t>
  </si>
  <si>
    <t>AR1122334455099</t>
  </si>
  <si>
    <t>AN110213141515J</t>
  </si>
  <si>
    <t>CLEARTAX SUPPLIER PVT LTD</t>
  </si>
  <si>
    <t>29ABCDF5805E1WJ</t>
  </si>
  <si>
    <t>AA010105050101Q</t>
  </si>
  <si>
    <t>AA010105050103Q</t>
  </si>
  <si>
    <t>AA010105560101Q</t>
  </si>
  <si>
    <t>AA043105050101Q</t>
  </si>
  <si>
    <t>AA010144050101Q</t>
  </si>
  <si>
    <t>AA010105059801Q</t>
  </si>
  <si>
    <t>AF310455050101Q</t>
  </si>
  <si>
    <t>AQ1010105067101Q</t>
  </si>
  <si>
    <t>AI8010105050101Q</t>
  </si>
  <si>
    <t>AR510105050101Q</t>
  </si>
  <si>
    <t>AW210105050101Q</t>
  </si>
  <si>
    <t>AA230105050101Q</t>
  </si>
  <si>
    <t>AQ67905050101Q</t>
  </si>
  <si>
    <t>A7680105050101Q</t>
  </si>
  <si>
    <t>AA110105050101Q</t>
  </si>
  <si>
    <t>CLEARTAX SUPPLIER 1</t>
  </si>
  <si>
    <t>27AZZCU5505E1TJ</t>
  </si>
  <si>
    <t xml:space="preserve"> 53260.1</t>
  </si>
  <si>
    <t>CLEARTAX SUPPLIER 2</t>
  </si>
  <si>
    <t>27AZZFU5505E1KJ</t>
  </si>
  <si>
    <t>CLEARTAX SUPPLIER 3</t>
  </si>
  <si>
    <t>27AZZF45505E1LJ</t>
  </si>
  <si>
    <t>CLEARTAX SUPPLIER 4</t>
  </si>
  <si>
    <t>29AEZCU6875E1TJ</t>
  </si>
  <si>
    <t>CLEARTAX SUPPLIER 5</t>
  </si>
  <si>
    <t>27AZZCT5775E1OJ</t>
  </si>
  <si>
    <t>CLEARTAX SUPPLIER 6</t>
  </si>
  <si>
    <t>27AZZCU5989E1TK</t>
  </si>
  <si>
    <t>CLEARTAX SUPPLIER 7</t>
  </si>
  <si>
    <t>06AZZFU2323E1TJ</t>
  </si>
  <si>
    <t>CLEARTAX SUPPLIER 8</t>
  </si>
  <si>
    <t>29AZZCT5505E1R5</t>
  </si>
  <si>
    <t>CLEARTAX SUPPLIER 9</t>
  </si>
  <si>
    <t>27AJUCU5R05E1K4</t>
  </si>
  <si>
    <t>CLEARTAX SUPPLIER 10</t>
  </si>
  <si>
    <t>27AAACU7805E1T3</t>
  </si>
  <si>
    <t>CLEARTAX SUPPLIER 11</t>
  </si>
  <si>
    <t>08EZZCU2375E1LJ</t>
  </si>
  <si>
    <t>How can ClearTax GST Help</t>
  </si>
  <si>
    <t>Never miss on GST deadline through ClearTax Filing Dashboard</t>
  </si>
  <si>
    <t>Stay 100% compliant on GSTR filing through Cleartax Filing Dashboard</t>
  </si>
  <si>
    <t>Report differential amount in 3.1 (b) of GSTR 3B to get your timely refund</t>
  </si>
  <si>
    <t>Compare GSTR-1 vs GSTR-3B before you file to avoid GST differences.</t>
  </si>
  <si>
    <t>Compare GSTR-2A with purchase register using Advanced Reconciliation</t>
  </si>
  <si>
    <t>Compare 3.1 (d) vs 4.1 (b&amp;c) in GSTR 3B to maximise ITC claim</t>
  </si>
  <si>
    <t>Know the differences and adjust the same in either of GSTR 1 or 3B</t>
  </si>
  <si>
    <t>As per rule 42 &amp; 43, reverse your proportionate ITC in your GSTR 3B</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</si>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</sst>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 #,##0.00_ ;_ * \-#,##0.00_ ;_ * &quot;-&quot;??_ ;_ @_ "/>
    <numFmt numFmtId="164" formatCode="_(* #,##0.00_);_(* \(#,##0.00\);_(* &quot;-&quot;??_);_(@_)"/>
    <numFmt numFmtId="165" formatCode="mmm\-d"/>
    <numFmt numFmtId="166" formatCode="mmmm\-d"/>
    <numFmt numFmtId="167" formatCode="mm/dd/yyyy"/>
    <numFmt numFmtId="168" formatCode="mmm\,d"/>
    <numFmt numFmtId="169" formatCode="0.0000"/>
    <numFmt numFmtId="170" formatCode="0.0"/>
  </numFmts>
  <fonts count="72" x14ac:knownFonts="1">
    <font>
      <sz val="10"/>
      <color rgb="FF00000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Calibri"/>
      <family val="2"/>
    </font>
    <font>
      <sz val="10"/>
      <name val="Arial"/>
      <family val="2"/>
    </font>
    <font>
      <b/>
      <sz val="11"/>
      <color rgb="FF000000"/>
      <name val="Calibri"/>
      <family val="2"/>
    </font>
    <font>
      <sz val="10"/>
      <color rgb="FF000000"/>
      <name val="Calibri"/>
      <family val="2"/>
    </font>
    <font>
      <b/>
      <sz val="10"/>
      <color rgb="FF000000"/>
      <name val="Calibri"/>
      <family val="2"/>
    </font>
    <font>
      <b/>
      <sz val="10"/>
      <name val="Calibri"/>
      <family val="2"/>
    </font>
    <font>
      <sz val="11"/>
      <name val="Calibri"/>
      <family val="2"/>
    </font>
    <font>
      <sz val="10"/>
      <name val="Arial"/>
      <family val="2"/>
    </font>
    <font>
      <b/>
      <sz val="14"/>
      <name val="Calibri"/>
      <family val="2"/>
    </font>
    <font>
      <b/>
      <sz val="10"/>
      <name val="Arial"/>
      <family val="2"/>
    </font>
    <font>
      <sz val="11"/>
      <color rgb="FF212121"/>
      <name val="Verdana"/>
      <family val="2"/>
    </font>
    <font>
      <sz val="10"/>
      <color rgb="FF000000"/>
      <name val="Arial"/>
      <family val="2"/>
    </font>
    <font>
      <b/>
      <sz val="11"/>
      <color rgb="FF000000"/>
      <name val="Times New Roman"/>
      <family val="1"/>
    </font>
    <font>
      <b/>
      <sz val="14"/>
      <color rgb="FF000000"/>
      <name val="Calibri"/>
      <family val="2"/>
    </font>
    <font>
      <b/>
      <sz val="11"/>
      <name val="Calibri"/>
      <family val="2"/>
    </font>
    <font>
      <sz val="11"/>
      <name val="Times New Roman"/>
      <family val="1"/>
    </font>
    <font>
      <b/>
      <sz val="11"/>
      <name val="Times New Roman"/>
      <family val="1"/>
    </font>
    <font>
      <sz val="12"/>
      <color rgb="FF000000"/>
      <name val="Calibri"/>
      <family val="2"/>
    </font>
    <font>
      <b/>
      <sz val="12"/>
      <color rgb="FF000000"/>
      <name val="Arial"/>
      <family val="2"/>
    </font>
    <font>
      <sz val="12"/>
      <color rgb="FF000000"/>
      <name val="Arial"/>
      <family val="2"/>
    </font>
    <font>
      <b/>
      <sz val="12"/>
      <color theme="1"/>
      <name val="Calibri"/>
      <family val="2"/>
      <scheme val="minor"/>
    </font>
    <font>
      <sz val="16"/>
      <color theme="0"/>
      <name val="Calibri"/>
      <family val="2"/>
      <scheme val="minor"/>
    </font>
    <font>
      <b/>
      <sz val="12"/>
      <color theme="1"/>
      <name val="Calibri Light"/>
      <family val="2"/>
      <scheme val="major"/>
    </font>
    <font>
      <b/>
      <sz val="16"/>
      <color theme="0"/>
      <name val="Calibri"/>
      <family val="2"/>
      <scheme val="minor"/>
    </font>
    <font>
      <sz val="12"/>
      <color rgb="FF000000"/>
      <name val="Calibri"/>
      <family val="2"/>
      <scheme val="minor"/>
    </font>
    <font>
      <b/>
      <sz val="12"/>
      <color rgb="FF000000"/>
      <name val="Calibri"/>
      <family val="2"/>
      <scheme val="minor"/>
    </font>
    <font>
      <sz val="12"/>
      <name val="Calibri Light"/>
      <family val="2"/>
    </font>
    <font>
      <i/>
      <sz val="12"/>
      <name val="Calibri Light"/>
      <family val="2"/>
    </font>
    <font>
      <b/>
      <sz val="12"/>
      <name val="Calibri Light"/>
      <family val="2"/>
    </font>
    <font>
      <b/>
      <sz val="12"/>
      <color theme="1"/>
      <name val="Calibri Light"/>
      <family val="2"/>
    </font>
    <font>
      <b/>
      <sz val="14"/>
      <name val="Calibri Light"/>
      <family val="2"/>
    </font>
    <font>
      <sz val="10"/>
      <color rgb="FF000000"/>
      <name val="Calibri Light"/>
      <family val="2"/>
    </font>
    <font>
      <sz val="10"/>
      <name val="Calibri Light"/>
      <family val="2"/>
    </font>
    <font>
      <b/>
      <sz val="16"/>
      <color theme="0"/>
      <name val="Calibri Bold"/>
    </font>
    <font>
      <sz val="12"/>
      <color rgb="FF000000"/>
      <name val="Calibri Light"/>
      <family val="2"/>
    </font>
    <font>
      <sz val="12"/>
      <name val="Calibri"/>
      <family val="2"/>
      <scheme val="minor"/>
    </font>
    <font>
      <b/>
      <sz val="12"/>
      <name val="Calibri"/>
      <family val="2"/>
      <scheme val="minor"/>
    </font>
    <font>
      <b/>
      <sz val="14"/>
      <name val="Calibri"/>
      <family val="2"/>
      <scheme val="minor"/>
    </font>
    <font>
      <sz val="10"/>
      <name val="Calibri"/>
      <family val="2"/>
      <scheme val="minor"/>
    </font>
    <font>
      <sz val="10"/>
      <color rgb="FF000000"/>
      <name val="Calibri"/>
      <family val="2"/>
      <scheme val="minor"/>
    </font>
    <font>
      <sz val="12"/>
      <name val="Arial"/>
      <family val="2"/>
    </font>
    <font>
      <sz val="12"/>
      <name val="Calibri"/>
      <family val="2"/>
    </font>
    <font>
      <b/>
      <sz val="18"/>
      <color theme="0"/>
      <name val="Calibri"/>
      <family val="2"/>
      <scheme val="minor"/>
    </font>
    <font>
      <b/>
      <sz val="12"/>
      <name val="Calibri"/>
      <family val="2"/>
    </font>
    <font>
      <sz val="12"/>
      <color theme="1"/>
      <name val="Calibri Light"/>
      <family val="2"/>
      <scheme val="major"/>
    </font>
    <font>
      <sz val="12"/>
      <color rgb="FF000000"/>
      <name val="Calibri Light"/>
      <family val="2"/>
      <scheme val="major"/>
    </font>
    <font>
      <b/>
      <sz val="12"/>
      <name val="Calibri Light"/>
      <family val="2"/>
      <scheme val="major"/>
    </font>
    <font>
      <sz val="12"/>
      <name val="Calibri Light"/>
      <family val="2"/>
      <scheme val="major"/>
    </font>
    <font>
      <b/>
      <sz val="12"/>
      <color rgb="FF000000"/>
      <name val="Calibri Light"/>
      <family val="2"/>
      <scheme val="major"/>
    </font>
    <font>
      <b/>
      <sz val="14"/>
      <color theme="1"/>
      <name val="Calibri Light"/>
      <family val="2"/>
      <scheme val="major"/>
    </font>
    <font>
      <sz val="10"/>
      <color rgb="FF000000"/>
      <name val="Arial"/>
      <family val="2"/>
    </font>
    <font>
      <b/>
      <sz val="16"/>
      <color theme="0"/>
      <name val="Calibri Light"/>
      <family val="2"/>
      <scheme val="major"/>
    </font>
    <font>
      <u/>
      <sz val="10"/>
      <color theme="10"/>
      <name val="Arial"/>
      <family val="2"/>
    </font>
    <font>
      <b/>
      <sz val="12"/>
      <color theme="0"/>
      <name val="Calibri"/>
      <family val="2"/>
      <scheme val="minor"/>
    </font>
    <font>
      <sz val="10"/>
      <color rgb="FF000000"/>
      <name val="Arial"/>
      <family val="2"/>
    </font>
    <font>
      <i/>
      <sz val="12"/>
      <color rgb="FF000000"/>
      <name val="Calibri"/>
      <family val="2"/>
    </font>
    <font>
      <i/>
      <sz val="12"/>
      <name val="Calibri"/>
      <family val="2"/>
    </font>
    <font>
      <u/>
      <sz val="12"/>
      <color theme="10"/>
      <name val="Calibri"/>
      <family val="2"/>
      <scheme val="minor"/>
    </font>
    <font>
      <b/>
      <sz val="14"/>
      <color rgb="FF000000"/>
      <name val="Calibri Light"/>
      <family val="2"/>
      <scheme val="major"/>
    </font>
    <font>
      <b/>
      <sz val="14"/>
      <color rgb="FF000000"/>
      <name val="Calibri Light"/>
      <family val="2"/>
    </font>
    <font>
      <b/>
      <sz val="14"/>
      <color rgb="FFFF0000"/>
      <name val="Calibri Light"/>
      <family val="2"/>
      <scheme val="major"/>
    </font>
    <font>
      <b/>
      <sz val="10"/>
      <color rgb="FF000000"/>
      <name val="Calibri Light"/>
      <family val="2"/>
      <scheme val="major"/>
    </font>
    <font>
      <b/>
      <u/>
      <sz val="10"/>
      <color theme="10"/>
      <name val="Arial"/>
      <family val="2"/>
    </font>
    <font>
      <b/>
      <sz val="12"/>
      <color rgb="FFFF0000"/>
      <name val="Calibri Light"/>
      <family val="2"/>
      <scheme val="major"/>
    </font>
    <font>
      <u/>
      <sz val="12"/>
      <color theme="10"/>
      <name val="Calibri Light"/>
      <family val="2"/>
      <scheme val="major"/>
    </font>
    <font>
      <b/>
      <u/>
      <sz val="12"/>
      <color theme="10"/>
      <name val="Calibri Light"/>
      <family val="2"/>
      <scheme val="major"/>
    </font>
    <font>
      <sz val="10"/>
      <color theme="1"/>
      <name val="Arial"/>
      <family val="2"/>
    </font>
  </fonts>
  <fills count="19">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02AAFF"/>
      </patternFill>
    </fill>
    <fill>
      <patternFill patternType="solid">
        <fgColor rgb="FFE6FAFF"/>
      </patternFill>
    </fill>
    <fill>
      <patternFill patternType="solid">
        <fgColor rgb="FFC6FFBD"/>
      </patternFill>
    </fill>
    <fill>
      <patternFill patternType="solid">
        <fgColor rgb="FFFFF5E6"/>
      </patternFill>
    </fill>
    <fill>
      <patternFill patternType="solid">
        <fgColor rgb="FFFFCCC7"/>
      </patternFill>
    </fill>
    <fill>
      <patternFill patternType="solid">
        <fgColor rgb="FFFFFFD6"/>
      </patternFill>
    </fill>
    <fill>
      <patternFill patternType="solid">
        <fgColor rgb="FFE1E1E1"/>
      </patternFill>
    </fill>
    <fill>
      <patternFill patternType="solid">
        <fgColor theme="0"/>
        <bgColor indexed="64"/>
      </patternFill>
    </fill>
    <fill>
      <patternFill patternType="solid">
        <fgColor rgb="FFFFCCC7"/>
        <bgColor indexed="64"/>
      </patternFill>
    </fill>
    <fill>
      <patternFill patternType="solid">
        <fgColor rgb="FFFFF5E6"/>
        <bgColor indexed="64"/>
      </patternFill>
    </fill>
    <fill>
      <patternFill patternType="solid">
        <fgColor rgb="FF00A2FF"/>
        <bgColor indexed="64"/>
      </patternFill>
    </fill>
    <fill>
      <patternFill patternType="solid">
        <fgColor rgb="FFEAFFE6"/>
        <bgColor indexed="64"/>
      </patternFill>
    </fill>
    <fill>
      <patternFill patternType="solid">
        <fgColor rgb="FFD9D9D9"/>
        <bgColor rgb="FFEFEFEF"/>
      </patternFill>
    </fill>
    <fill>
      <patternFill patternType="solid">
        <fgColor rgb="FFD9D9D9"/>
        <bgColor indexed="64"/>
      </patternFill>
    </fill>
    <fill>
      <patternFill patternType="solid">
        <fgColor rgb="FFFF99CC"/>
        <bgColor indexed="64"/>
      </patternFill>
    </fill>
  </fills>
  <borders count="141">
    <border>
      <left/>
      <right/>
      <top/>
      <bottom/>
      <diagonal/>
    </border>
    <border>
      <left/>
      <right/>
      <top/>
      <bottom/>
      <diagonal/>
    </border>
    <border>
      <left/>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D9D9D9"/>
      </right>
      <top style="medium">
        <color auto="1"/>
      </top>
      <bottom style="thin">
        <color rgb="FFD9D9D9"/>
      </bottom>
      <diagonal/>
    </border>
    <border>
      <left style="thin">
        <color rgb="FFD9D9D9"/>
      </left>
      <right style="thin">
        <color rgb="FFD9D9D9"/>
      </right>
      <top style="medium">
        <color auto="1"/>
      </top>
      <bottom style="thin">
        <color rgb="FFD9D9D9"/>
      </bottom>
      <diagonal/>
    </border>
    <border>
      <left style="thin">
        <color rgb="FFD9D9D9"/>
      </left>
      <right style="medium">
        <color auto="1"/>
      </right>
      <top style="medium">
        <color auto="1"/>
      </top>
      <bottom style="thin">
        <color rgb="FFD9D9D9"/>
      </bottom>
      <diagonal/>
    </border>
    <border>
      <left style="medium">
        <color auto="1"/>
      </left>
      <right style="thin">
        <color rgb="FFD9D9D9"/>
      </right>
      <top style="thin">
        <color rgb="FFD9D9D9"/>
      </top>
      <bottom style="thin">
        <color rgb="FFD9D9D9"/>
      </bottom>
      <diagonal/>
    </border>
    <border>
      <left style="thin">
        <color rgb="FFD9D9D9"/>
      </left>
      <right style="medium">
        <color auto="1"/>
      </right>
      <top style="thin">
        <color rgb="FFD9D9D9"/>
      </top>
      <bottom style="thin">
        <color rgb="FFD9D9D9"/>
      </bottom>
      <diagonal/>
    </border>
    <border>
      <left style="medium">
        <color auto="1"/>
      </left>
      <right style="thin">
        <color rgb="FFD9D9D9"/>
      </right>
      <top style="thin">
        <color rgb="FFD9D9D9"/>
      </top>
      <bottom style="medium">
        <color auto="1"/>
      </bottom>
      <diagonal/>
    </border>
    <border>
      <left style="thin">
        <color rgb="FFD9D9D9"/>
      </left>
      <right style="thin">
        <color rgb="FFD9D9D9"/>
      </right>
      <top style="thin">
        <color rgb="FFD9D9D9"/>
      </top>
      <bottom style="medium">
        <color auto="1"/>
      </bottom>
      <diagonal/>
    </border>
    <border>
      <left style="thin">
        <color rgb="FFD9D9D9"/>
      </left>
      <right style="medium">
        <color auto="1"/>
      </right>
      <top style="thin">
        <color rgb="FFD9D9D9"/>
      </top>
      <bottom style="medium">
        <color auto="1"/>
      </bottom>
      <diagonal/>
    </border>
    <border>
      <left style="medium">
        <color auto="1"/>
      </left>
      <right style="medium">
        <color auto="1"/>
      </right>
      <top style="medium">
        <color auto="1"/>
      </top>
      <bottom style="thin">
        <color rgb="FFD9D9D9"/>
      </bottom>
      <diagonal/>
    </border>
    <border>
      <left style="medium">
        <color auto="1"/>
      </left>
      <right style="medium">
        <color auto="1"/>
      </right>
      <top style="thin">
        <color rgb="FFD9D9D9"/>
      </top>
      <bottom style="thin">
        <color rgb="FFD9D9D9"/>
      </bottom>
      <diagonal/>
    </border>
    <border>
      <left style="medium">
        <color auto="1"/>
      </left>
      <right style="medium">
        <color auto="1"/>
      </right>
      <top style="thin">
        <color rgb="FFD9D9D9"/>
      </top>
      <bottom style="medium">
        <color auto="1"/>
      </bottom>
      <diagonal/>
    </border>
    <border>
      <left style="thin">
        <color auto="1"/>
      </left>
      <right style="thin">
        <color auto="1"/>
      </right>
      <top style="thin">
        <color auto="1"/>
      </top>
      <bottom style="thin">
        <color auto="1"/>
      </bottom>
      <diagonal/>
    </border>
    <border>
      <left style="thin">
        <color rgb="FFD9D9D9"/>
      </left>
      <right style="thin">
        <color rgb="FFD9D9D9"/>
      </right>
      <top/>
      <bottom/>
      <diagonal/>
    </border>
    <border>
      <left style="medium">
        <color auto="1"/>
      </left>
      <right style="thin">
        <color rgb="FFD9D9D9"/>
      </right>
      <top style="medium">
        <color auto="1"/>
      </top>
      <bottom/>
      <diagonal/>
    </border>
    <border>
      <left style="thin">
        <color rgb="FFD9D9D9"/>
      </left>
      <right style="thin">
        <color rgb="FFD9D9D9"/>
      </right>
      <top style="medium">
        <color auto="1"/>
      </top>
      <bottom/>
      <diagonal/>
    </border>
    <border>
      <left style="thin">
        <color rgb="FFD9D9D9"/>
      </left>
      <right style="medium">
        <color auto="1"/>
      </right>
      <top style="medium">
        <color auto="1"/>
      </top>
      <bottom/>
      <diagonal/>
    </border>
    <border>
      <left/>
      <right style="thin">
        <color rgb="FFD9D9D9"/>
      </right>
      <top/>
      <bottom/>
      <diagonal/>
    </border>
    <border>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bottom style="thin">
        <color rgb="FFD9D9D9"/>
      </bottom>
      <diagonal/>
    </border>
    <border>
      <left/>
      <right style="thin">
        <color rgb="FFD9D9D9"/>
      </right>
      <top style="thin">
        <color rgb="FFD9D9D9"/>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rgb="FFD9D9D9"/>
      </right>
      <top/>
      <bottom style="thin">
        <color rgb="FFD9D9D9"/>
      </bottom>
      <diagonal/>
    </border>
    <border>
      <left style="thin">
        <color rgb="FFD9D9D9"/>
      </left>
      <right style="medium">
        <color auto="1"/>
      </right>
      <top/>
      <bottom style="thin">
        <color rgb="FFD9D9D9"/>
      </bottom>
      <diagonal/>
    </border>
    <border>
      <left style="medium">
        <color auto="1"/>
      </left>
      <right style="thin">
        <color rgb="FFD9D9D9"/>
      </right>
      <top style="medium">
        <color auto="1"/>
      </top>
      <bottom style="medium">
        <color auto="1"/>
      </bottom>
      <diagonal/>
    </border>
    <border>
      <left style="thin">
        <color rgb="FFD9D9D9"/>
      </left>
      <right style="thin">
        <color rgb="FFD9D9D9"/>
      </right>
      <top style="medium">
        <color auto="1"/>
      </top>
      <bottom style="medium">
        <color auto="1"/>
      </bottom>
      <diagonal/>
    </border>
    <border>
      <left style="thin">
        <color rgb="FFD9D9D9"/>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style="thin">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style="thin">
        <color rgb="FFD9D9D9"/>
      </right>
      <top style="medium">
        <color auto="1"/>
      </top>
      <bottom style="thin">
        <color rgb="FFD9D9D9"/>
      </bottom>
      <diagonal/>
    </border>
    <border>
      <left style="medium">
        <color auto="1"/>
      </left>
      <right/>
      <top style="thin">
        <color rgb="FFD9D9D9"/>
      </top>
      <bottom style="thin">
        <color rgb="FFD9D9D9"/>
      </bottom>
      <diagonal/>
    </border>
    <border>
      <left/>
      <right style="medium">
        <color auto="1"/>
      </right>
      <top style="thin">
        <color rgb="FFD9D9D9"/>
      </top>
      <bottom style="thin">
        <color rgb="FFD9D9D9"/>
      </bottom>
      <diagonal/>
    </border>
    <border>
      <left style="medium">
        <color auto="1"/>
      </left>
      <right/>
      <top style="thin">
        <color rgb="FFD9D9D9"/>
      </top>
      <bottom style="medium">
        <color auto="1"/>
      </bottom>
      <diagonal/>
    </border>
    <border>
      <left style="medium">
        <color auto="1"/>
      </left>
      <right style="thin">
        <color rgb="FFD9D9D9"/>
      </right>
      <top style="thin">
        <color rgb="FFD9D9D9"/>
      </top>
      <bottom/>
      <diagonal/>
    </border>
    <border>
      <left style="thin">
        <color rgb="FFD9D9D9"/>
      </left>
      <right style="medium">
        <color auto="1"/>
      </right>
      <top style="thin">
        <color rgb="FFD9D9D9"/>
      </top>
      <bottom/>
      <diagonal/>
    </border>
    <border>
      <left/>
      <right/>
      <top/>
      <bottom style="medium">
        <color auto="1"/>
      </bottom>
      <diagonal/>
    </border>
    <border>
      <left style="medium">
        <color auto="1"/>
      </left>
      <right/>
      <top/>
      <bottom style="medium">
        <color auto="1"/>
      </bottom>
      <diagonal/>
    </border>
    <border>
      <left style="medium">
        <color auto="1"/>
      </left>
      <right/>
      <top style="medium">
        <color auto="1"/>
      </top>
      <bottom style="thin">
        <color rgb="FFD9D9D9"/>
      </bottom>
      <diagonal/>
    </border>
    <border>
      <left/>
      <right style="medium">
        <color auto="1"/>
      </right>
      <top/>
      <bottom style="medium">
        <color auto="1"/>
      </bottom>
      <diagonal/>
    </border>
    <border>
      <left style="medium">
        <color auto="1"/>
      </left>
      <right/>
      <top style="medium">
        <color rgb="FFCCCCCC"/>
      </top>
      <bottom style="medium">
        <color rgb="FFCCCCCC"/>
      </bottom>
      <diagonal/>
    </border>
    <border>
      <left/>
      <right style="medium">
        <color auto="1"/>
      </right>
      <top/>
      <bottom style="thin">
        <color rgb="FFD9D9D9"/>
      </bottom>
      <diagonal/>
    </border>
    <border>
      <left style="medium">
        <color auto="1"/>
      </left>
      <right/>
      <top style="thin">
        <color rgb="FFD9D9D9"/>
      </top>
      <bottom/>
      <diagonal/>
    </border>
    <border>
      <left style="thin">
        <color rgb="FFD9D9D9"/>
      </left>
      <right style="thin">
        <color rgb="FFD9D9D9"/>
      </right>
      <top/>
      <bottom style="medium">
        <color auto="1"/>
      </bottom>
      <diagonal/>
    </border>
    <border>
      <left style="thin">
        <color rgb="FFD9D9D9"/>
      </left>
      <right style="medium">
        <color auto="1"/>
      </right>
      <top/>
      <bottom style="medium">
        <color auto="1"/>
      </bottom>
      <diagonal/>
    </border>
    <border>
      <left/>
      <right/>
      <top/>
      <bottom style="thick">
        <color rgb="FFFF7101"/>
      </bottom>
      <diagonal/>
    </border>
    <border>
      <left/>
      <right/>
      <top style="thick">
        <color rgb="FFFF7101"/>
      </top>
      <bottom/>
      <diagonal/>
    </border>
    <border>
      <left/>
      <right/>
      <top style="medium">
        <color indexed="64"/>
      </top>
      <bottom style="thin">
        <color rgb="FFD9D9D9"/>
      </bottom>
      <diagonal/>
    </border>
    <border>
      <left style="medium">
        <color indexed="64"/>
      </left>
      <right style="thin">
        <color rgb="FFD9D9D9"/>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theme="2"/>
      </left>
      <right/>
      <top style="thin">
        <color theme="2"/>
      </top>
      <bottom style="thin">
        <color theme="2"/>
      </bottom>
      <diagonal/>
    </border>
    <border>
      <left style="thin">
        <color theme="2"/>
      </left>
      <right/>
      <top style="thin">
        <color theme="2"/>
      </top>
      <bottom/>
      <diagonal/>
    </border>
    <border>
      <left style="thin">
        <color theme="2"/>
      </left>
      <right style="thin">
        <color theme="2"/>
      </right>
      <top style="thin">
        <color theme="2"/>
      </top>
      <bottom style="thin">
        <color theme="2"/>
      </bottom>
      <diagonal/>
    </border>
    <border>
      <left/>
      <right/>
      <top style="thin">
        <color theme="2"/>
      </top>
      <bottom style="thin">
        <color theme="2"/>
      </bottom>
      <diagonal/>
    </border>
    <border>
      <left/>
      <right/>
      <top style="thin">
        <color theme="2"/>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2"/>
      </left>
      <right/>
      <top style="medium">
        <color theme="1"/>
      </top>
      <bottom/>
      <diagonal/>
    </border>
    <border>
      <left style="thin">
        <color theme="2"/>
      </left>
      <right/>
      <top style="medium">
        <color theme="1"/>
      </top>
      <bottom style="thin">
        <color theme="2"/>
      </bottom>
      <diagonal/>
    </border>
    <border>
      <left style="thin">
        <color theme="2"/>
      </left>
      <right style="medium">
        <color theme="1"/>
      </right>
      <top style="medium">
        <color theme="1"/>
      </top>
      <bottom/>
      <diagonal/>
    </border>
    <border>
      <left style="thin">
        <color theme="2"/>
      </left>
      <right style="medium">
        <color theme="1"/>
      </right>
      <top style="thin">
        <color theme="2"/>
      </top>
      <bottom/>
      <diagonal/>
    </border>
    <border>
      <left style="thin">
        <color theme="2"/>
      </left>
      <right style="medium">
        <color theme="1"/>
      </right>
      <top style="thin">
        <color theme="2"/>
      </top>
      <bottom style="thin">
        <color theme="2"/>
      </bottom>
      <diagonal/>
    </border>
    <border>
      <left/>
      <right style="medium">
        <color theme="1"/>
      </right>
      <top style="thin">
        <color theme="2"/>
      </top>
      <bottom/>
      <diagonal/>
    </border>
    <border>
      <left style="medium">
        <color theme="1"/>
      </left>
      <right style="medium">
        <color theme="1"/>
      </right>
      <top style="thin">
        <color rgb="FFD9D9D9"/>
      </top>
      <bottom style="thin">
        <color rgb="FFD9D9D9"/>
      </bottom>
      <diagonal/>
    </border>
    <border>
      <left style="medium">
        <color theme="1"/>
      </left>
      <right style="medium">
        <color theme="1"/>
      </right>
      <top style="thin">
        <color rgb="FFD9D9D9"/>
      </top>
      <bottom style="medium">
        <color theme="1"/>
      </bottom>
      <diagonal/>
    </border>
    <border>
      <left style="thin">
        <color theme="2"/>
      </left>
      <right style="thin">
        <color theme="2"/>
      </right>
      <top style="thin">
        <color theme="2"/>
      </top>
      <bottom/>
      <diagonal/>
    </border>
    <border>
      <left style="thin">
        <color theme="2"/>
      </left>
      <right style="thin">
        <color theme="2"/>
      </right>
      <top style="medium">
        <color theme="1"/>
      </top>
      <bottom style="thin">
        <color theme="2"/>
      </bottom>
      <diagonal/>
    </border>
    <border>
      <left style="thin">
        <color theme="2"/>
      </left>
      <right style="medium">
        <color theme="1"/>
      </right>
      <top style="medium">
        <color theme="1"/>
      </top>
      <bottom style="thin">
        <color theme="2"/>
      </bottom>
      <diagonal/>
    </border>
    <border>
      <left style="thin">
        <color theme="2"/>
      </left>
      <right style="thin">
        <color theme="2"/>
      </right>
      <top style="medium">
        <color theme="1"/>
      </top>
      <bottom style="medium">
        <color theme="1"/>
      </bottom>
      <diagonal/>
    </border>
    <border>
      <left style="thin">
        <color theme="2"/>
      </left>
      <right style="medium">
        <color theme="1"/>
      </right>
      <top style="medium">
        <color theme="1"/>
      </top>
      <bottom style="medium">
        <color theme="1"/>
      </bottom>
      <diagonal/>
    </border>
    <border>
      <left style="medium">
        <color theme="1"/>
      </left>
      <right style="thin">
        <color rgb="FFD9D9D9"/>
      </right>
      <top style="thin">
        <color rgb="FFD9D9D9"/>
      </top>
      <bottom style="thin">
        <color rgb="FFD9D9D9"/>
      </bottom>
      <diagonal/>
    </border>
    <border>
      <left style="thin">
        <color rgb="FFD9D9D9"/>
      </left>
      <right style="medium">
        <color theme="1"/>
      </right>
      <top style="thin">
        <color rgb="FFD9D9D9"/>
      </top>
      <bottom style="thin">
        <color rgb="FFD9D9D9"/>
      </bottom>
      <diagonal/>
    </border>
    <border>
      <left style="medium">
        <color theme="1"/>
      </left>
      <right style="thin">
        <color rgb="FFD9D9D9"/>
      </right>
      <top style="thin">
        <color rgb="FFD9D9D9"/>
      </top>
      <bottom style="medium">
        <color theme="1"/>
      </bottom>
      <diagonal/>
    </border>
    <border>
      <left style="thin">
        <color rgb="FFD9D9D9"/>
      </left>
      <right style="medium">
        <color theme="1"/>
      </right>
      <top style="thin">
        <color rgb="FFD9D9D9"/>
      </top>
      <bottom style="medium">
        <color theme="1"/>
      </bottom>
      <diagonal/>
    </border>
    <border>
      <left/>
      <right/>
      <top style="thin">
        <color rgb="FFD9D9D9"/>
      </top>
      <bottom/>
      <diagonal/>
    </border>
    <border>
      <left style="medium">
        <color theme="1"/>
      </left>
      <right style="medium">
        <color theme="1"/>
      </right>
      <top style="medium">
        <color theme="1"/>
      </top>
      <bottom style="medium">
        <color theme="1"/>
      </bottom>
      <diagonal/>
    </border>
    <border>
      <left style="thin">
        <color theme="2"/>
      </left>
      <right style="thin">
        <color theme="2"/>
      </right>
      <top/>
      <bottom style="thin">
        <color theme="2"/>
      </bottom>
      <diagonal/>
    </border>
    <border>
      <left style="thin">
        <color theme="2"/>
      </left>
      <right style="medium">
        <color theme="1"/>
      </right>
      <top/>
      <bottom style="thin">
        <color theme="2"/>
      </bottom>
      <diagonal/>
    </border>
    <border>
      <left/>
      <right/>
      <top style="medium">
        <color theme="1"/>
      </top>
      <bottom/>
      <diagonal/>
    </border>
    <border>
      <left style="medium">
        <color theme="1"/>
      </left>
      <right style="medium">
        <color theme="1"/>
      </right>
      <top/>
      <bottom style="thin">
        <color rgb="FFD9D9D9"/>
      </bottom>
      <diagonal/>
    </border>
    <border>
      <left/>
      <right style="thin">
        <color auto="1"/>
      </right>
      <top style="medium">
        <color auto="1"/>
      </top>
      <bottom style="medium">
        <color auto="1"/>
      </bottom>
      <diagonal/>
    </border>
    <border>
      <left/>
      <right style="thin">
        <color theme="2"/>
      </right>
      <top style="thin">
        <color theme="2"/>
      </top>
      <bottom style="thin">
        <color theme="2"/>
      </bottom>
      <diagonal/>
    </border>
    <border>
      <left/>
      <right style="thin">
        <color theme="2"/>
      </right>
      <top style="thin">
        <color theme="2"/>
      </top>
      <bottom/>
      <diagonal/>
    </border>
    <border>
      <left/>
      <right style="thin">
        <color theme="2"/>
      </right>
      <top style="medium">
        <color theme="1"/>
      </top>
      <bottom style="medium">
        <color theme="1"/>
      </bottom>
      <diagonal/>
    </border>
    <border>
      <left/>
      <right style="thin">
        <color theme="2"/>
      </right>
      <top style="medium">
        <color theme="1"/>
      </top>
      <bottom style="thin">
        <color theme="2"/>
      </bottom>
      <diagonal/>
    </border>
    <border>
      <left style="medium">
        <color theme="1"/>
      </left>
      <right style="medium">
        <color theme="1"/>
      </right>
      <top style="medium">
        <color auto="1"/>
      </top>
      <bottom/>
      <diagonal/>
    </border>
    <border>
      <left style="medium">
        <color theme="1"/>
      </left>
      <right style="medium">
        <color theme="1"/>
      </right>
      <top style="thin">
        <color rgb="FFD9D9D9"/>
      </top>
      <bottom style="medium">
        <color auto="1"/>
      </bottom>
      <diagonal/>
    </border>
    <border>
      <left style="medium">
        <color theme="1"/>
      </left>
      <right style="medium">
        <color theme="1"/>
      </right>
      <top style="thin">
        <color rgb="FFD9D9D9"/>
      </top>
      <bottom/>
      <diagonal/>
    </border>
    <border>
      <left style="medium">
        <color theme="1"/>
      </left>
      <right style="medium">
        <color theme="1"/>
      </right>
      <top style="medium">
        <color auto="1"/>
      </top>
      <bottom style="medium">
        <color theme="1"/>
      </bottom>
      <diagonal/>
    </border>
    <border>
      <left style="medium">
        <color theme="1"/>
      </left>
      <right style="medium">
        <color theme="1"/>
      </right>
      <top style="medium">
        <color theme="1"/>
      </top>
      <bottom/>
      <diagonal/>
    </border>
    <border>
      <left style="medium">
        <color theme="1"/>
      </left>
      <right style="thin">
        <color rgb="FFD9D9D9"/>
      </right>
      <top/>
      <bottom style="medium">
        <color theme="1"/>
      </bottom>
      <diagonal/>
    </border>
    <border>
      <left style="thin">
        <color rgb="FFD9D9D9"/>
      </left>
      <right style="thin">
        <color rgb="FFD9D9D9"/>
      </right>
      <top/>
      <bottom style="medium">
        <color theme="1"/>
      </bottom>
      <diagonal/>
    </border>
    <border>
      <left style="thin">
        <color rgb="FFD9D9D9"/>
      </left>
      <right style="medium">
        <color theme="1"/>
      </right>
      <top/>
      <bottom style="medium">
        <color theme="1"/>
      </bottom>
      <diagonal/>
    </border>
    <border>
      <left style="medium">
        <color theme="1"/>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theme="1"/>
      </right>
      <top style="medium">
        <color theme="1"/>
      </top>
      <bottom style="medium">
        <color theme="1"/>
      </bottom>
      <diagonal/>
    </border>
    <border>
      <left style="medium">
        <color theme="1"/>
      </left>
      <right style="thin">
        <color auto="1"/>
      </right>
      <top style="medium">
        <color theme="1"/>
      </top>
      <bottom style="medium">
        <color auto="1"/>
      </bottom>
      <diagonal/>
    </border>
    <border>
      <left style="thin">
        <color auto="1"/>
      </left>
      <right style="thin">
        <color auto="1"/>
      </right>
      <top style="medium">
        <color theme="1"/>
      </top>
      <bottom style="medium">
        <color auto="1"/>
      </bottom>
      <diagonal/>
    </border>
    <border>
      <left style="thin">
        <color auto="1"/>
      </left>
      <right style="medium">
        <color theme="1"/>
      </right>
      <top style="medium">
        <color theme="1"/>
      </top>
      <bottom style="medium">
        <color auto="1"/>
      </bottom>
      <diagonal/>
    </border>
    <border>
      <left style="thin">
        <color auto="1"/>
      </left>
      <right style="medium">
        <color auto="1"/>
      </right>
      <top style="medium">
        <color theme="1"/>
      </top>
      <bottom style="medium">
        <color auto="1"/>
      </bottom>
      <diagonal/>
    </border>
    <border>
      <left style="thin">
        <color rgb="FFD9D9D9"/>
      </left>
      <right style="thin">
        <color auto="1"/>
      </right>
      <top/>
      <bottom style="medium">
        <color theme="1"/>
      </bottom>
      <diagonal/>
    </border>
    <border>
      <left style="medium">
        <color theme="1"/>
      </left>
      <right style="thin">
        <color rgb="FFD9D9D9"/>
      </right>
      <top style="medium">
        <color theme="1"/>
      </top>
      <bottom style="medium">
        <color theme="1"/>
      </bottom>
      <diagonal/>
    </border>
    <border>
      <left style="thin">
        <color rgb="FFD9D9D9"/>
      </left>
      <right style="medium">
        <color theme="1"/>
      </right>
      <top style="medium">
        <color theme="1"/>
      </top>
      <bottom style="medium">
        <color theme="1"/>
      </bottom>
      <diagonal/>
    </border>
    <border>
      <left/>
      <right style="thin">
        <color auto="1"/>
      </right>
      <top style="thin">
        <color auto="1"/>
      </top>
      <bottom style="thin">
        <color auto="1"/>
      </bottom>
      <diagonal/>
    </border>
    <border>
      <left style="medium">
        <color auto="1"/>
      </left>
      <right style="thin">
        <color rgb="FFD9D9D9"/>
      </right>
      <top/>
      <bottom/>
      <diagonal/>
    </border>
    <border>
      <left style="thin">
        <color rgb="FFD9D9D9"/>
      </left>
      <right style="medium">
        <color auto="1"/>
      </right>
      <top/>
      <bottom/>
      <diagonal/>
    </border>
    <border>
      <left style="medium">
        <color theme="1"/>
      </left>
      <right style="thin">
        <color rgb="FFD9D9D9"/>
      </right>
      <top style="thin">
        <color rgb="FFD9D9D9"/>
      </top>
      <bottom/>
      <diagonal/>
    </border>
    <border>
      <left style="thin">
        <color rgb="FFD9D9D9"/>
      </left>
      <right style="medium">
        <color theme="1"/>
      </right>
      <top style="thin">
        <color rgb="FFD9D9D9"/>
      </top>
      <bottom/>
      <diagonal/>
    </border>
    <border>
      <left style="medium">
        <color theme="1"/>
      </left>
      <right style="thin">
        <color rgb="FFD9D9D9"/>
      </right>
      <top/>
      <bottom style="thin">
        <color rgb="FFD9D9D9"/>
      </bottom>
      <diagonal/>
    </border>
    <border>
      <left style="thin">
        <color rgb="FFD9D9D9"/>
      </left>
      <right style="medium">
        <color theme="1"/>
      </right>
      <top/>
      <bottom style="thin">
        <color rgb="FFD9D9D9"/>
      </bottom>
      <diagonal/>
    </border>
    <border>
      <left style="thin">
        <color rgb="FFD9D9D9"/>
      </left>
      <right style="thin">
        <color rgb="FFD9D9D9"/>
      </right>
      <top style="medium">
        <color theme="1"/>
      </top>
      <bottom style="medium">
        <color theme="1"/>
      </bottom>
      <diagonal/>
    </border>
    <border>
      <left/>
      <right style="thin">
        <color auto="1"/>
      </right>
      <top style="medium">
        <color theme="1"/>
      </top>
      <bottom style="medium">
        <color theme="1"/>
      </bottom>
      <diagonal/>
    </border>
    <border>
      <left style="medium">
        <color theme="1"/>
      </left>
      <right style="medium">
        <color theme="1"/>
      </right>
      <top/>
      <bottom style="thin">
        <color theme="2"/>
      </bottom>
      <diagonal/>
    </border>
    <border>
      <left style="medium">
        <color theme="1"/>
      </left>
      <right/>
      <top/>
      <bottom style="thin">
        <color rgb="FFD9D9D9"/>
      </bottom>
      <diagonal/>
    </border>
    <border>
      <left style="medium">
        <color theme="1"/>
      </left>
      <right/>
      <top style="thin">
        <color rgb="FFD9D9D9"/>
      </top>
      <bottom style="thin">
        <color rgb="FFD9D9D9"/>
      </bottom>
      <diagonal/>
    </border>
    <border>
      <left style="medium">
        <color theme="1"/>
      </left>
      <right/>
      <top style="thin">
        <color rgb="FFD9D9D9"/>
      </top>
      <bottom style="medium">
        <color auto="1"/>
      </bottom>
      <diagonal/>
    </border>
    <border>
      <left style="medium">
        <color theme="1"/>
      </left>
      <right/>
      <top style="medium">
        <color auto="1"/>
      </top>
      <bottom/>
      <diagonal/>
    </border>
    <border>
      <left style="medium">
        <color theme="1"/>
      </left>
      <right/>
      <top style="medium">
        <color theme="1"/>
      </top>
      <bottom style="thin">
        <color theme="2"/>
      </bottom>
      <diagonal/>
    </border>
    <border>
      <left/>
      <right/>
      <top style="medium">
        <color theme="1"/>
      </top>
      <bottom style="thin">
        <color theme="2"/>
      </bottom>
      <diagonal/>
    </border>
    <border>
      <left/>
      <right style="medium">
        <color theme="1"/>
      </right>
      <top style="medium">
        <color theme="1"/>
      </top>
      <bottom style="thin">
        <color theme="2"/>
      </bottom>
      <diagonal/>
    </border>
    <border>
      <left style="medium">
        <color theme="1"/>
      </left>
      <right style="thin">
        <color theme="2"/>
      </right>
      <top/>
      <bottom style="thin">
        <color theme="2"/>
      </bottom>
      <diagonal/>
    </border>
    <border>
      <left style="medium">
        <color theme="1"/>
      </left>
      <right style="thin">
        <color theme="2"/>
      </right>
      <top style="thin">
        <color theme="2"/>
      </top>
      <bottom style="thin">
        <color theme="2"/>
      </bottom>
      <diagonal/>
    </border>
    <border>
      <left style="medium">
        <color theme="1"/>
      </left>
      <right style="thin">
        <color theme="2"/>
      </right>
      <top style="thin">
        <color theme="2"/>
      </top>
      <bottom/>
      <diagonal/>
    </border>
    <border>
      <left style="medium">
        <color theme="1"/>
      </left>
      <right style="thin">
        <color theme="2"/>
      </right>
      <top style="medium">
        <color theme="1"/>
      </top>
      <bottom style="medium">
        <color theme="1"/>
      </bottom>
      <diagonal/>
    </border>
  </borders>
  <cellStyleXfs count="22">
    <xf numFmtId="0" fontId="0" fillId="0" borderId="0"/>
    <xf numFmtId="0" fontId="16" fillId="0" borderId="1"/>
    <xf numFmtId="0" fontId="4" fillId="4"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1" fillId="4" borderId="1" applyNumberFormat="0" applyBorder="0" applyAlignment="0" applyProtection="0"/>
    <xf numFmtId="0" fontId="1" fillId="5" borderId="1" applyNumberFormat="0" applyBorder="0" applyAlignment="0" applyProtection="0"/>
    <xf numFmtId="9" fontId="55" fillId="0" borderId="0" applyFont="0" applyFill="0" applyBorder="0" applyAlignment="0" applyProtection="0"/>
    <xf numFmtId="0" fontId="57" fillId="0" borderId="0" applyNumberFormat="0" applyFill="0" applyBorder="0" applyAlignment="0" applyProtection="0"/>
    <xf numFmtId="164" fontId="59" fillId="0" borderId="0" applyFont="0" applyFill="0" applyBorder="0" applyAlignment="0" applyProtection="0"/>
    <xf numFmtId="0" fontId="1" fillId="10" borderId="1" applyNumberFormat="0" applyBorder="0" applyAlignment="0" applyProtection="0"/>
    <xf numFmtId="0" fontId="1" fillId="8" borderId="1" applyNumberFormat="0" applyBorder="0" applyAlignment="0" applyProtection="0"/>
    <xf numFmtId="0" fontId="1" fillId="6" borderId="1" applyNumberFormat="0" applyBorder="0" applyAlignment="0" applyProtection="0"/>
    <xf numFmtId="0" fontId="1" fillId="9" borderId="1" applyNumberFormat="0" applyBorder="0" applyAlignment="0" applyProtection="0"/>
    <xf numFmtId="0" fontId="1" fillId="7" borderId="1" applyNumberFormat="0" applyBorder="0" applyAlignment="0" applyProtection="0"/>
    <xf numFmtId="9" fontId="16" fillId="0" borderId="1" applyFont="0" applyFill="0" applyBorder="0" applyAlignment="0" applyProtection="0"/>
    <xf numFmtId="0" fontId="57" fillId="0" borderId="1" applyNumberFormat="0" applyFill="0" applyBorder="0" applyAlignment="0" applyProtection="0"/>
    <xf numFmtId="43" fontId="16" fillId="0" borderId="1" applyFont="0" applyFill="0" applyBorder="0" applyAlignment="0" applyProtection="0"/>
  </cellStyleXfs>
  <cellXfs count="523">
    <xf numFmtId="0" fontId="0" fillId="0" borderId="0" xfId="0"/>
    <xf numFmtId="0" fontId="5" fillId="0" borderId="0" xfId="0" applyFont="1"/>
    <xf numFmtId="0" fontId="6" fillId="0" borderId="0" xfId="0" applyFont="1"/>
    <xf numFmtId="0" fontId="7" fillId="2" borderId="0" xfId="0" applyFont="1" applyFill="1" applyAlignment="1">
      <alignment horizontal="center" vertical="center"/>
    </xf>
    <xf numFmtId="0" fontId="11" fillId="2" borderId="0" xfId="0" applyFont="1" applyFill="1"/>
    <xf numFmtId="0" fontId="11" fillId="0" borderId="0" xfId="0" applyFont="1"/>
    <xf numFmtId="0" fontId="13" fillId="0" borderId="0" xfId="0" applyFont="1" applyAlignment="1">
      <alignment horizontal="center"/>
    </xf>
    <xf numFmtId="0" fontId="14" fillId="0" borderId="0" xfId="0" applyFont="1" applyAlignment="1">
      <alignment horizontal="left"/>
    </xf>
    <xf numFmtId="0" fontId="15" fillId="2" borderId="0" xfId="0" applyFont="1" applyFill="1" applyAlignment="1">
      <alignment horizontal="center"/>
    </xf>
    <xf numFmtId="167" fontId="15" fillId="2" borderId="0" xfId="0" applyNumberFormat="1" applyFont="1" applyFill="1" applyAlignment="1">
      <alignment horizontal="center"/>
    </xf>
    <xf numFmtId="0" fontId="12" fillId="0" borderId="0" xfId="0" applyFont="1"/>
    <xf numFmtId="14" fontId="15" fillId="2" borderId="0" xfId="0" applyNumberFormat="1" applyFont="1" applyFill="1" applyAlignment="1">
      <alignment horizontal="center"/>
    </xf>
    <xf numFmtId="0" fontId="6" fillId="0" borderId="1" xfId="0" applyFont="1" applyBorder="1"/>
    <xf numFmtId="0" fontId="6" fillId="2" borderId="1" xfId="1" applyFont="1" applyFill="1"/>
    <xf numFmtId="0" fontId="6" fillId="0" borderId="1" xfId="1" applyFont="1"/>
    <xf numFmtId="0" fontId="0" fillId="0" borderId="1" xfId="1" applyFont="1"/>
    <xf numFmtId="0" fontId="7" fillId="2" borderId="1" xfId="1" applyFont="1" applyFill="1" applyAlignment="1">
      <alignment horizontal="center" wrapText="1"/>
    </xf>
    <xf numFmtId="165" fontId="6" fillId="0" borderId="1" xfId="1" applyNumberFormat="1" applyFont="1"/>
    <xf numFmtId="166" fontId="6" fillId="0" borderId="1" xfId="1" applyNumberFormat="1" applyFont="1"/>
    <xf numFmtId="0" fontId="9" fillId="2" borderId="1" xfId="1" applyFont="1" applyFill="1" applyAlignment="1">
      <alignment horizontal="center" wrapText="1"/>
    </xf>
    <xf numFmtId="165" fontId="6" fillId="2" borderId="1" xfId="1" applyNumberFormat="1" applyFont="1" applyFill="1"/>
    <xf numFmtId="49" fontId="6" fillId="2" borderId="1" xfId="1" applyNumberFormat="1" applyFont="1" applyFill="1"/>
    <xf numFmtId="49" fontId="6" fillId="0" borderId="1" xfId="1" applyNumberFormat="1" applyFont="1"/>
    <xf numFmtId="49" fontId="8" fillId="0" borderId="1" xfId="1" applyNumberFormat="1" applyFont="1"/>
    <xf numFmtId="0" fontId="13" fillId="0" borderId="1" xfId="1" applyFont="1" applyAlignment="1">
      <alignment horizontal="center"/>
    </xf>
    <xf numFmtId="0" fontId="5" fillId="0" borderId="1" xfId="1" applyFont="1"/>
    <xf numFmtId="0" fontId="18" fillId="0" borderId="1" xfId="1" applyFont="1" applyAlignment="1">
      <alignment horizontal="left"/>
    </xf>
    <xf numFmtId="0" fontId="7" fillId="0" borderId="1" xfId="1" applyFont="1" applyAlignment="1">
      <alignment horizontal="center"/>
    </xf>
    <xf numFmtId="168" fontId="7" fillId="0" borderId="1" xfId="1" applyNumberFormat="1" applyFont="1" applyAlignment="1">
      <alignment horizontal="center"/>
    </xf>
    <xf numFmtId="0" fontId="17" fillId="0" borderId="1" xfId="1" applyFont="1" applyAlignment="1">
      <alignment horizontal="center"/>
    </xf>
    <xf numFmtId="0" fontId="19" fillId="0" borderId="1" xfId="1" applyFont="1" applyAlignment="1">
      <alignment horizontal="center"/>
    </xf>
    <xf numFmtId="0" fontId="20" fillId="2" borderId="1" xfId="1" applyFont="1" applyFill="1" applyAlignment="1">
      <alignment horizontal="left" vertical="top"/>
    </xf>
    <xf numFmtId="0" fontId="21" fillId="2" borderId="1" xfId="1" applyFont="1" applyFill="1" applyAlignment="1">
      <alignment horizontal="center" vertical="top"/>
    </xf>
    <xf numFmtId="0" fontId="17" fillId="0" borderId="1" xfId="1" applyFont="1" applyAlignment="1">
      <alignment horizontal="center" vertical="center"/>
    </xf>
    <xf numFmtId="0" fontId="17" fillId="0" borderId="1" xfId="1" applyFont="1"/>
    <xf numFmtId="0" fontId="17" fillId="0" borderId="1" xfId="1" applyFont="1" applyAlignment="1">
      <alignment wrapText="1"/>
    </xf>
    <xf numFmtId="0" fontId="21" fillId="2" borderId="1" xfId="1" applyFont="1" applyFill="1" applyAlignment="1">
      <alignment horizontal="center"/>
    </xf>
    <xf numFmtId="0" fontId="24" fillId="0" borderId="1" xfId="1" applyFont="1" applyAlignment="1">
      <alignment horizontal="left"/>
    </xf>
    <xf numFmtId="0" fontId="11" fillId="0" borderId="1" xfId="1" applyFont="1" applyAlignment="1">
      <alignment horizontal="center"/>
    </xf>
    <xf numFmtId="0" fontId="23" fillId="0" borderId="1" xfId="1" applyFont="1" applyAlignment="1">
      <alignment horizontal="left"/>
    </xf>
    <xf numFmtId="0" fontId="25" fillId="5" borderId="3" xfId="5" applyFont="1" applyBorder="1"/>
    <xf numFmtId="0" fontId="0" fillId="0" borderId="1" xfId="0" applyBorder="1"/>
    <xf numFmtId="0" fontId="34" fillId="5" borderId="1" xfId="5" applyFont="1" applyBorder="1" applyAlignment="1">
      <alignment horizontal="center" vertical="center" wrapText="1"/>
    </xf>
    <xf numFmtId="0" fontId="35" fillId="0" borderId="0" xfId="0" applyFont="1" applyAlignment="1">
      <alignment horizontal="center"/>
    </xf>
    <xf numFmtId="0" fontId="36" fillId="0" borderId="0" xfId="0" applyFont="1"/>
    <xf numFmtId="0" fontId="37" fillId="2" borderId="1" xfId="1" applyFont="1" applyFill="1"/>
    <xf numFmtId="0" fontId="37" fillId="0" borderId="1" xfId="1" applyFont="1"/>
    <xf numFmtId="0" fontId="39" fillId="0" borderId="3" xfId="0" applyFont="1" applyBorder="1"/>
    <xf numFmtId="0" fontId="34" fillId="7" borderId="7" xfId="8" applyFont="1" applyBorder="1"/>
    <xf numFmtId="0" fontId="3" fillId="10" borderId="18" xfId="3" applyBorder="1"/>
    <xf numFmtId="0" fontId="42" fillId="0" borderId="0" xfId="0" applyFont="1" applyAlignment="1">
      <alignment horizontal="center"/>
    </xf>
    <xf numFmtId="0" fontId="43" fillId="0" borderId="0" xfId="0" applyFont="1"/>
    <xf numFmtId="0" fontId="43" fillId="0" borderId="2" xfId="0" applyFont="1" applyBorder="1"/>
    <xf numFmtId="0" fontId="44" fillId="0" borderId="0" xfId="0" applyFont="1"/>
    <xf numFmtId="0" fontId="43" fillId="0" borderId="1" xfId="0" applyFont="1" applyBorder="1"/>
    <xf numFmtId="0" fontId="43" fillId="0" borderId="3" xfId="0" applyFont="1" applyBorder="1"/>
    <xf numFmtId="0" fontId="40" fillId="0" borderId="3" xfId="0" applyFont="1" applyBorder="1"/>
    <xf numFmtId="0" fontId="40" fillId="0" borderId="0" xfId="0" applyFont="1"/>
    <xf numFmtId="0" fontId="41" fillId="3" borderId="3" xfId="0" applyFont="1" applyFill="1" applyBorder="1" applyAlignment="1">
      <alignment horizontal="center"/>
    </xf>
    <xf numFmtId="3" fontId="40" fillId="0" borderId="3" xfId="0" applyNumberFormat="1" applyFont="1" applyBorder="1"/>
    <xf numFmtId="0" fontId="40" fillId="0" borderId="3" xfId="0" applyFont="1" applyBorder="1" applyAlignment="1">
      <alignment horizontal="right"/>
    </xf>
    <xf numFmtId="3" fontId="40" fillId="0" borderId="3" xfId="0" applyNumberFormat="1" applyFont="1" applyBorder="1" applyAlignment="1">
      <alignment horizontal="right"/>
    </xf>
    <xf numFmtId="0" fontId="41" fillId="3" borderId="4" xfId="0" applyFont="1" applyFill="1" applyBorder="1"/>
    <xf numFmtId="0" fontId="41" fillId="3" borderId="5" xfId="0" applyFont="1" applyFill="1" applyBorder="1"/>
    <xf numFmtId="0" fontId="41" fillId="3" borderId="6" xfId="0" applyFont="1" applyFill="1" applyBorder="1"/>
    <xf numFmtId="0" fontId="34" fillId="5" borderId="1" xfId="5" applyFont="1" applyBorder="1" applyAlignment="1">
      <alignment vertical="center" wrapText="1"/>
    </xf>
    <xf numFmtId="0" fontId="39" fillId="0" borderId="22" xfId="0" applyFont="1" applyBorder="1"/>
    <xf numFmtId="0" fontId="39" fillId="0" borderId="1" xfId="0" applyFont="1" applyBorder="1"/>
    <xf numFmtId="0" fontId="5" fillId="0" borderId="2" xfId="1" applyFont="1" applyBorder="1"/>
    <xf numFmtId="0" fontId="5" fillId="0" borderId="1" xfId="1" applyFont="1" applyAlignment="1">
      <alignment vertical="center"/>
    </xf>
    <xf numFmtId="0" fontId="48" fillId="3" borderId="3" xfId="1" applyFont="1" applyFill="1" applyBorder="1" applyAlignment="1">
      <alignment horizontal="center"/>
    </xf>
    <xf numFmtId="0" fontId="28" fillId="4" borderId="1" xfId="2" applyFont="1" applyBorder="1" applyAlignment="1">
      <alignment vertical="center" wrapText="1"/>
    </xf>
    <xf numFmtId="0" fontId="6" fillId="0" borderId="1" xfId="1" applyFont="1" applyAlignment="1">
      <alignment wrapText="1"/>
    </xf>
    <xf numFmtId="165" fontId="6" fillId="0" borderId="1" xfId="1" applyNumberFormat="1" applyFont="1" applyAlignment="1">
      <alignment wrapText="1"/>
    </xf>
    <xf numFmtId="165" fontId="6" fillId="2" borderId="1" xfId="1" applyNumberFormat="1" applyFont="1" applyFill="1" applyAlignment="1">
      <alignment wrapText="1"/>
    </xf>
    <xf numFmtId="165" fontId="25" fillId="10" borderId="23" xfId="3" applyNumberFormat="1" applyFont="1" applyBorder="1"/>
    <xf numFmtId="165" fontId="25" fillId="10" borderId="24" xfId="3" applyNumberFormat="1" applyFont="1" applyBorder="1"/>
    <xf numFmtId="165" fontId="25" fillId="10" borderId="25" xfId="3" applyNumberFormat="1" applyFont="1" applyBorder="1" applyAlignment="1">
      <alignment wrapText="1"/>
    </xf>
    <xf numFmtId="0" fontId="38" fillId="4" borderId="1" xfId="2" applyFont="1" applyBorder="1" applyAlignment="1">
      <alignment vertical="center" wrapText="1"/>
    </xf>
    <xf numFmtId="3" fontId="37" fillId="0" borderId="1" xfId="1" applyNumberFormat="1" applyFont="1"/>
    <xf numFmtId="3" fontId="37" fillId="0" borderId="26" xfId="1" applyNumberFormat="1" applyFont="1" applyBorder="1"/>
    <xf numFmtId="0" fontId="37" fillId="0" borderId="26" xfId="1" applyFont="1" applyBorder="1"/>
    <xf numFmtId="0" fontId="28" fillId="4" borderId="1" xfId="2" applyFont="1" applyBorder="1" applyAlignment="1">
      <alignment vertical="center"/>
    </xf>
    <xf numFmtId="0" fontId="39" fillId="0" borderId="26" xfId="0" applyFont="1" applyBorder="1"/>
    <xf numFmtId="0" fontId="26" fillId="0" borderId="1" xfId="2" applyFont="1" applyFill="1" applyBorder="1" applyAlignment="1">
      <alignment vertical="center" wrapText="1"/>
    </xf>
    <xf numFmtId="3" fontId="43" fillId="0" borderId="3" xfId="0" applyNumberFormat="1" applyFont="1" applyBorder="1"/>
    <xf numFmtId="49" fontId="53" fillId="0" borderId="19" xfId="1" applyNumberFormat="1" applyFont="1" applyBorder="1"/>
    <xf numFmtId="0" fontId="53" fillId="0" borderId="19" xfId="1" applyFont="1" applyBorder="1"/>
    <xf numFmtId="0" fontId="27" fillId="10" borderId="20" xfId="3" applyFont="1" applyBorder="1"/>
    <xf numFmtId="0" fontId="25" fillId="10" borderId="34" xfId="3" applyFont="1" applyBorder="1"/>
    <xf numFmtId="0" fontId="25" fillId="10" borderId="35" xfId="3" applyFont="1" applyBorder="1"/>
    <xf numFmtId="165" fontId="25" fillId="10" borderId="36" xfId="3" applyNumberFormat="1" applyFont="1" applyBorder="1" applyAlignment="1">
      <alignment wrapText="1"/>
    </xf>
    <xf numFmtId="49" fontId="25" fillId="10" borderId="37" xfId="3" applyNumberFormat="1" applyFont="1" applyBorder="1" applyAlignment="1">
      <alignment horizontal="center"/>
    </xf>
    <xf numFmtId="49" fontId="25" fillId="10" borderId="38" xfId="3" applyNumberFormat="1" applyFont="1" applyBorder="1" applyAlignment="1">
      <alignment horizontal="center"/>
    </xf>
    <xf numFmtId="49" fontId="25" fillId="10" borderId="39" xfId="3" applyNumberFormat="1" applyFont="1" applyBorder="1" applyAlignment="1">
      <alignment horizontal="center"/>
    </xf>
    <xf numFmtId="165" fontId="25" fillId="10" borderId="38" xfId="3" applyNumberFormat="1" applyFont="1" applyBorder="1"/>
    <xf numFmtId="165" fontId="25" fillId="10" borderId="39" xfId="3" applyNumberFormat="1" applyFont="1" applyBorder="1"/>
    <xf numFmtId="0" fontId="40" fillId="2" borderId="13" xfId="1" applyFont="1" applyFill="1" applyBorder="1" applyAlignment="1">
      <alignment horizontal="left" vertical="top"/>
    </xf>
    <xf numFmtId="0" fontId="40" fillId="2" borderId="14" xfId="1" applyFont="1" applyFill="1" applyBorder="1" applyAlignment="1">
      <alignment horizontal="left" vertical="top"/>
    </xf>
    <xf numFmtId="0" fontId="30" fillId="0" borderId="14" xfId="1" applyFont="1" applyBorder="1" applyAlignment="1">
      <alignment wrapText="1"/>
    </xf>
    <xf numFmtId="0" fontId="52" fillId="2" borderId="13" xfId="1" applyFont="1" applyFill="1" applyBorder="1" applyAlignment="1">
      <alignment horizontal="left"/>
    </xf>
    <xf numFmtId="0" fontId="52" fillId="2" borderId="14" xfId="1" applyFont="1" applyFill="1" applyBorder="1" applyAlignment="1">
      <alignment horizontal="left" vertical="top"/>
    </xf>
    <xf numFmtId="0" fontId="52" fillId="2" borderId="13" xfId="1" applyFont="1" applyFill="1" applyBorder="1" applyAlignment="1">
      <alignment horizontal="left" vertical="top"/>
    </xf>
    <xf numFmtId="0" fontId="54" fillId="5" borderId="28" xfId="5" applyFont="1" applyBorder="1" applyAlignment="1">
      <alignment vertical="center"/>
    </xf>
    <xf numFmtId="0" fontId="52" fillId="0" borderId="22" xfId="1" applyFont="1" applyBorder="1"/>
    <xf numFmtId="0" fontId="52" fillId="0" borderId="26" xfId="1" applyFont="1" applyBorder="1"/>
    <xf numFmtId="0" fontId="52" fillId="0" borderId="28" xfId="1" applyFont="1" applyBorder="1"/>
    <xf numFmtId="2" fontId="52" fillId="0" borderId="26" xfId="1" applyNumberFormat="1" applyFont="1" applyBorder="1"/>
    <xf numFmtId="2" fontId="52" fillId="0" borderId="22" xfId="1" applyNumberFormat="1" applyFont="1" applyBorder="1"/>
    <xf numFmtId="0" fontId="52" fillId="0" borderId="44" xfId="1" applyFont="1" applyBorder="1"/>
    <xf numFmtId="0" fontId="30" fillId="0" borderId="13" xfId="1" applyFont="1" applyBorder="1" applyAlignment="1">
      <alignment horizontal="left" wrapText="1"/>
    </xf>
    <xf numFmtId="0" fontId="5" fillId="0" borderId="40" xfId="1" applyFont="1" applyBorder="1"/>
    <xf numFmtId="0" fontId="5" fillId="0" borderId="41" xfId="1" applyFont="1" applyBorder="1"/>
    <xf numFmtId="0" fontId="3" fillId="10" borderId="48" xfId="3" applyBorder="1"/>
    <xf numFmtId="0" fontId="33" fillId="0" borderId="46" xfId="1" applyFont="1" applyBorder="1"/>
    <xf numFmtId="10" fontId="49" fillId="12" borderId="51" xfId="11" quotePrefix="1" applyNumberFormat="1" applyFont="1" applyFill="1" applyBorder="1" applyAlignment="1">
      <alignment horizontal="right"/>
    </xf>
    <xf numFmtId="3" fontId="45" fillId="0" borderId="1" xfId="1" applyNumberFormat="1" applyFont="1" applyAlignment="1">
      <alignment horizontal="right" wrapText="1"/>
    </xf>
    <xf numFmtId="10" fontId="49" fillId="12" borderId="52" xfId="11" quotePrefix="1" applyNumberFormat="1" applyFont="1" applyFill="1" applyBorder="1" applyAlignment="1">
      <alignment horizontal="right"/>
    </xf>
    <xf numFmtId="10" fontId="49" fillId="12" borderId="54" xfId="11" quotePrefix="1" applyNumberFormat="1" applyFont="1" applyFill="1" applyBorder="1" applyAlignment="1">
      <alignment horizontal="right"/>
    </xf>
    <xf numFmtId="0" fontId="0" fillId="0" borderId="0" xfId="0" applyAlignment="1">
      <alignment vertical="center"/>
    </xf>
    <xf numFmtId="49" fontId="30" fillId="0" borderId="46" xfId="1" applyNumberFormat="1" applyFont="1" applyBorder="1"/>
    <xf numFmtId="0" fontId="30" fillId="0" borderId="46" xfId="1" applyFont="1" applyBorder="1"/>
    <xf numFmtId="0" fontId="25" fillId="10" borderId="57" xfId="3" applyFont="1" applyBorder="1"/>
    <xf numFmtId="0" fontId="22" fillId="0" borderId="55" xfId="0" applyFont="1" applyBorder="1" applyAlignment="1">
      <alignment wrapText="1"/>
    </xf>
    <xf numFmtId="0" fontId="60" fillId="0" borderId="55" xfId="0" applyFont="1" applyBorder="1" applyAlignment="1">
      <alignment wrapText="1"/>
    </xf>
    <xf numFmtId="0" fontId="46" fillId="0" borderId="46" xfId="1" applyFont="1" applyBorder="1"/>
    <xf numFmtId="0" fontId="61" fillId="0" borderId="46" xfId="1" applyFont="1" applyBorder="1"/>
    <xf numFmtId="0" fontId="62" fillId="0" borderId="3" xfId="12" applyFont="1" applyBorder="1" applyAlignment="1">
      <alignment horizontal="center" vertical="center"/>
    </xf>
    <xf numFmtId="10" fontId="49" fillId="12" borderId="40" xfId="11" quotePrefix="1" applyNumberFormat="1" applyFont="1" applyFill="1" applyBorder="1" applyAlignment="1">
      <alignment horizontal="right"/>
    </xf>
    <xf numFmtId="10" fontId="49" fillId="12" borderId="1" xfId="11" quotePrefix="1" applyNumberFormat="1" applyFont="1" applyFill="1" applyBorder="1" applyAlignment="1">
      <alignment horizontal="right"/>
    </xf>
    <xf numFmtId="10" fontId="49" fillId="12" borderId="41" xfId="11" quotePrefix="1" applyNumberFormat="1" applyFont="1" applyFill="1" applyBorder="1" applyAlignment="1">
      <alignment horizontal="right"/>
    </xf>
    <xf numFmtId="0" fontId="3" fillId="10" borderId="53" xfId="3" applyBorder="1"/>
    <xf numFmtId="0" fontId="0" fillId="0" borderId="61" xfId="0" applyBorder="1"/>
    <xf numFmtId="0" fontId="58" fillId="14" borderId="10" xfId="0" applyFont="1" applyFill="1" applyBorder="1" applyAlignment="1">
      <alignment horizontal="left" vertical="center" indent="1"/>
    </xf>
    <xf numFmtId="0" fontId="58" fillId="14" borderId="62" xfId="0" applyFont="1" applyFill="1" applyBorder="1" applyAlignment="1">
      <alignment vertical="center"/>
    </xf>
    <xf numFmtId="0" fontId="58" fillId="14" borderId="12" xfId="0" applyFont="1" applyFill="1" applyBorder="1" applyAlignment="1">
      <alignment vertical="center"/>
    </xf>
    <xf numFmtId="0" fontId="29" fillId="0" borderId="13" xfId="0" applyFont="1" applyBorder="1" applyAlignment="1">
      <alignment horizontal="left" vertical="center" wrapText="1" indent="1"/>
    </xf>
    <xf numFmtId="0" fontId="29" fillId="0" borderId="14" xfId="0" applyFont="1" applyBorder="1" applyAlignment="1">
      <alignment horizontal="left" vertical="center" wrapText="1" indent="1"/>
    </xf>
    <xf numFmtId="0" fontId="62" fillId="0" borderId="1" xfId="12" applyFont="1" applyBorder="1" applyAlignment="1">
      <alignment horizontal="center" vertical="center"/>
    </xf>
    <xf numFmtId="0" fontId="29" fillId="0" borderId="63" xfId="0" applyFont="1" applyBorder="1" applyAlignment="1">
      <alignment horizontal="left" vertical="center" wrapText="1" indent="1"/>
    </xf>
    <xf numFmtId="0" fontId="62" fillId="0" borderId="16" xfId="12" applyFont="1" applyBorder="1" applyAlignment="1">
      <alignment horizontal="center" vertical="center"/>
    </xf>
    <xf numFmtId="0" fontId="29" fillId="0" borderId="59" xfId="0" applyFont="1" applyBorder="1" applyAlignment="1">
      <alignment horizontal="left" vertical="center" wrapText="1" indent="1"/>
    </xf>
    <xf numFmtId="0" fontId="48" fillId="3" borderId="4" xfId="1" applyFont="1" applyFill="1" applyBorder="1" applyAlignment="1">
      <alignment horizontal="center"/>
    </xf>
    <xf numFmtId="4" fontId="50" fillId="0" borderId="28" xfId="1" applyNumberFormat="1" applyFont="1" applyBorder="1" applyAlignment="1">
      <alignment horizontal="right"/>
    </xf>
    <xf numFmtId="4" fontId="50" fillId="0" borderId="10" xfId="0" applyNumberFormat="1" applyFont="1" applyBorder="1" applyAlignment="1">
      <alignment horizontal="right"/>
    </xf>
    <xf numFmtId="4" fontId="50" fillId="0" borderId="11" xfId="0" applyNumberFormat="1" applyFont="1" applyBorder="1" applyAlignment="1">
      <alignment horizontal="right"/>
    </xf>
    <xf numFmtId="4" fontId="50" fillId="0" borderId="12" xfId="0" applyNumberFormat="1" applyFont="1" applyBorder="1" applyAlignment="1">
      <alignment horizontal="right" wrapText="1"/>
    </xf>
    <xf numFmtId="4" fontId="50" fillId="0" borderId="13" xfId="1" applyNumberFormat="1" applyFont="1" applyBorder="1" applyAlignment="1">
      <alignment horizontal="right"/>
    </xf>
    <xf numFmtId="4" fontId="50" fillId="0" borderId="3" xfId="1" applyNumberFormat="1" applyFont="1" applyBorder="1" applyAlignment="1">
      <alignment horizontal="right"/>
    </xf>
    <xf numFmtId="4" fontId="50" fillId="0" borderId="14" xfId="1" applyNumberFormat="1" applyFont="1" applyBorder="1" applyAlignment="1">
      <alignment horizontal="right" wrapText="1"/>
    </xf>
    <xf numFmtId="4" fontId="50" fillId="0" borderId="13" xfId="0" applyNumberFormat="1" applyFont="1" applyBorder="1" applyAlignment="1">
      <alignment horizontal="right"/>
    </xf>
    <xf numFmtId="4" fontId="50" fillId="0" borderId="3" xfId="0" applyNumberFormat="1" applyFont="1" applyBorder="1" applyAlignment="1">
      <alignment horizontal="right"/>
    </xf>
    <xf numFmtId="4" fontId="50" fillId="0" borderId="14" xfId="0" applyNumberFormat="1" applyFont="1" applyBorder="1" applyAlignment="1">
      <alignment horizontal="right" wrapText="1"/>
    </xf>
    <xf numFmtId="4" fontId="52" fillId="0" borderId="49" xfId="1" quotePrefix="1" applyNumberFormat="1" applyFont="1" applyBorder="1" applyAlignment="1">
      <alignment horizontal="right"/>
    </xf>
    <xf numFmtId="4" fontId="52" fillId="0" borderId="28" xfId="1" quotePrefix="1" applyNumberFormat="1" applyFont="1" applyBorder="1" applyAlignment="1">
      <alignment horizontal="right"/>
    </xf>
    <xf numFmtId="4" fontId="52" fillId="0" borderId="50" xfId="1" quotePrefix="1" applyNumberFormat="1" applyFont="1" applyBorder="1" applyAlignment="1">
      <alignment horizontal="right" wrapText="1"/>
    </xf>
    <xf numFmtId="4" fontId="50" fillId="0" borderId="50" xfId="1" applyNumberFormat="1" applyFont="1" applyBorder="1" applyAlignment="1">
      <alignment horizontal="right"/>
    </xf>
    <xf numFmtId="4" fontId="50" fillId="0" borderId="14" xfId="1" applyNumberFormat="1" applyFont="1" applyBorder="1" applyAlignment="1">
      <alignment horizontal="right"/>
    </xf>
    <xf numFmtId="0" fontId="0" fillId="0" borderId="64" xfId="0" applyBorder="1"/>
    <xf numFmtId="0" fontId="0" fillId="0" borderId="65" xfId="0" applyBorder="1"/>
    <xf numFmtId="4" fontId="50" fillId="0" borderId="6" xfId="1" applyNumberFormat="1" applyFont="1" applyBorder="1" applyAlignment="1">
      <alignment horizontal="right"/>
    </xf>
    <xf numFmtId="0" fontId="41" fillId="17" borderId="31" xfId="1" applyFont="1" applyFill="1" applyBorder="1"/>
    <xf numFmtId="0" fontId="1" fillId="17" borderId="48" xfId="3" applyFont="1" applyFill="1" applyBorder="1"/>
    <xf numFmtId="4" fontId="49" fillId="17" borderId="7" xfId="11" quotePrefix="1" applyNumberFormat="1" applyFont="1" applyFill="1" applyBorder="1" applyAlignment="1">
      <alignment horizontal="right"/>
    </xf>
    <xf numFmtId="4" fontId="52" fillId="17" borderId="35" xfId="1" applyNumberFormat="1" applyFont="1" applyFill="1" applyBorder="1" applyAlignment="1">
      <alignment horizontal="right"/>
    </xf>
    <xf numFmtId="4" fontId="52" fillId="17" borderId="36" xfId="1" applyNumberFormat="1" applyFont="1" applyFill="1" applyBorder="1" applyAlignment="1">
      <alignment horizontal="right"/>
    </xf>
    <xf numFmtId="4" fontId="39" fillId="0" borderId="66" xfId="0" applyNumberFormat="1" applyFont="1" applyBorder="1" applyAlignment="1">
      <alignment horizontal="right"/>
    </xf>
    <xf numFmtId="4" fontId="39" fillId="0" borderId="67" xfId="0" applyNumberFormat="1" applyFont="1" applyBorder="1" applyAlignment="1">
      <alignment horizontal="right"/>
    </xf>
    <xf numFmtId="10" fontId="1" fillId="12" borderId="70" xfId="11" quotePrefix="1" applyNumberFormat="1" applyFont="1" applyFill="1" applyBorder="1" applyAlignment="1">
      <alignment horizontal="right"/>
    </xf>
    <xf numFmtId="4" fontId="39" fillId="0" borderId="77" xfId="0" applyNumberFormat="1" applyFont="1" applyBorder="1" applyAlignment="1">
      <alignment horizontal="right"/>
    </xf>
    <xf numFmtId="10" fontId="1" fillId="12" borderId="79" xfId="11" quotePrefix="1" applyNumberFormat="1" applyFont="1" applyFill="1" applyBorder="1" applyAlignment="1">
      <alignment horizontal="right"/>
    </xf>
    <xf numFmtId="3" fontId="31" fillId="0" borderId="80" xfId="1" applyNumberFormat="1" applyFont="1" applyBorder="1"/>
    <xf numFmtId="9" fontId="31" fillId="0" borderId="80" xfId="1" applyNumberFormat="1" applyFont="1" applyBorder="1"/>
    <xf numFmtId="0" fontId="31" fillId="0" borderId="80" xfId="1" applyFont="1" applyBorder="1"/>
    <xf numFmtId="0" fontId="32" fillId="0" borderId="80" xfId="1" applyFont="1" applyBorder="1"/>
    <xf numFmtId="3" fontId="32" fillId="0" borderId="80" xfId="1" applyNumberFormat="1" applyFont="1" applyBorder="1"/>
    <xf numFmtId="3" fontId="3" fillId="10" borderId="80" xfId="3" applyNumberFormat="1" applyBorder="1"/>
    <xf numFmtId="3" fontId="3" fillId="10" borderId="81" xfId="3" applyNumberFormat="1" applyBorder="1"/>
    <xf numFmtId="10" fontId="49" fillId="12" borderId="82" xfId="11" quotePrefix="1" applyNumberFormat="1" applyFont="1" applyFill="1" applyBorder="1" applyAlignment="1">
      <alignment horizontal="right"/>
    </xf>
    <xf numFmtId="10" fontId="49" fillId="12" borderId="77" xfId="11" quotePrefix="1" applyNumberFormat="1" applyFont="1" applyFill="1" applyBorder="1" applyAlignment="1">
      <alignment horizontal="right"/>
    </xf>
    <xf numFmtId="4" fontId="49" fillId="17" borderId="85" xfId="13" quotePrefix="1" applyNumberFormat="1" applyFont="1" applyFill="1" applyBorder="1" applyAlignment="1">
      <alignment horizontal="right"/>
    </xf>
    <xf numFmtId="4" fontId="49" fillId="17" borderId="86" xfId="13" quotePrefix="1" applyNumberFormat="1" applyFont="1" applyFill="1" applyBorder="1" applyAlignment="1">
      <alignment horizontal="right"/>
    </xf>
    <xf numFmtId="10" fontId="39" fillId="12" borderId="82" xfId="0" applyNumberFormat="1" applyFont="1" applyFill="1" applyBorder="1" applyAlignment="1">
      <alignment horizontal="right"/>
    </xf>
    <xf numFmtId="10" fontId="39" fillId="12" borderId="82" xfId="0" quotePrefix="1" applyNumberFormat="1" applyFont="1" applyFill="1" applyBorder="1" applyAlignment="1">
      <alignment horizontal="right"/>
    </xf>
    <xf numFmtId="4" fontId="39" fillId="17" borderId="85" xfId="13" quotePrefix="1" applyNumberFormat="1" applyFont="1" applyFill="1" applyBorder="1" applyAlignment="1">
      <alignment horizontal="right"/>
    </xf>
    <xf numFmtId="4" fontId="39" fillId="17" borderId="86" xfId="13" quotePrefix="1" applyNumberFormat="1" applyFont="1" applyFill="1" applyBorder="1" applyAlignment="1">
      <alignment horizontal="right"/>
    </xf>
    <xf numFmtId="10" fontId="39" fillId="12" borderId="77" xfId="0" applyNumberFormat="1" applyFont="1" applyFill="1" applyBorder="1" applyAlignment="1">
      <alignment horizontal="right"/>
    </xf>
    <xf numFmtId="4" fontId="49" fillId="11" borderId="68" xfId="13" applyNumberFormat="1" applyFont="1" applyFill="1" applyBorder="1" applyAlignment="1">
      <alignment horizontal="right"/>
    </xf>
    <xf numFmtId="4" fontId="49" fillId="11" borderId="78" xfId="13" applyNumberFormat="1" applyFont="1" applyFill="1" applyBorder="1" applyAlignment="1">
      <alignment horizontal="right"/>
    </xf>
    <xf numFmtId="0" fontId="52" fillId="2" borderId="49" xfId="1" applyFont="1" applyFill="1" applyBorder="1" applyAlignment="1">
      <alignment horizontal="left" vertical="top"/>
    </xf>
    <xf numFmtId="0" fontId="52" fillId="2" borderId="50" xfId="1" applyFont="1" applyFill="1" applyBorder="1" applyAlignment="1">
      <alignment horizontal="left" vertical="top"/>
    </xf>
    <xf numFmtId="0" fontId="52" fillId="2" borderId="87" xfId="1" applyFont="1" applyFill="1" applyBorder="1" applyAlignment="1">
      <alignment horizontal="left" vertical="top"/>
    </xf>
    <xf numFmtId="0" fontId="52" fillId="2" borderId="88" xfId="1" applyFont="1" applyFill="1" applyBorder="1" applyAlignment="1">
      <alignment horizontal="left" vertical="top"/>
    </xf>
    <xf numFmtId="0" fontId="52" fillId="2" borderId="89" xfId="1" applyFont="1" applyFill="1" applyBorder="1" applyAlignment="1">
      <alignment horizontal="left" vertical="top"/>
    </xf>
    <xf numFmtId="0" fontId="52" fillId="2" borderId="90" xfId="1" applyFont="1" applyFill="1" applyBorder="1" applyAlignment="1">
      <alignment horizontal="left" vertical="top"/>
    </xf>
    <xf numFmtId="4" fontId="36" fillId="0" borderId="0" xfId="0" applyNumberFormat="1" applyFont="1"/>
    <xf numFmtId="0" fontId="63" fillId="0" borderId="1" xfId="1" applyFont="1"/>
    <xf numFmtId="3" fontId="46" fillId="0" borderId="5" xfId="1" applyNumberFormat="1" applyFont="1" applyBorder="1" applyAlignment="1">
      <alignment horizontal="center" vertical="center" wrapText="1"/>
    </xf>
    <xf numFmtId="164" fontId="40" fillId="0" borderId="3" xfId="13" applyFont="1" applyBorder="1" applyAlignment="1">
      <alignment horizontal="right" vertical="center"/>
    </xf>
    <xf numFmtId="164" fontId="46" fillId="0" borderId="3" xfId="13" applyFont="1" applyBorder="1" applyAlignment="1">
      <alignment horizontal="right" vertical="center" wrapText="1"/>
    </xf>
    <xf numFmtId="0" fontId="40" fillId="0" borderId="3" xfId="0" applyFont="1" applyBorder="1" applyAlignment="1">
      <alignment horizontal="center" vertical="center"/>
    </xf>
    <xf numFmtId="0" fontId="29" fillId="0" borderId="1" xfId="1" applyFont="1" applyAlignment="1">
      <alignment horizontal="center" vertical="center"/>
    </xf>
    <xf numFmtId="3" fontId="46" fillId="0" borderId="3" xfId="1" applyNumberFormat="1" applyFont="1" applyBorder="1" applyAlignment="1">
      <alignment horizontal="center" vertical="center" wrapText="1"/>
    </xf>
    <xf numFmtId="0" fontId="46" fillId="0" borderId="3" xfId="1" applyFont="1" applyBorder="1" applyAlignment="1">
      <alignment horizontal="center" vertical="center" wrapText="1"/>
    </xf>
    <xf numFmtId="3" fontId="40" fillId="0" borderId="6" xfId="0" applyNumberFormat="1" applyFont="1" applyBorder="1" applyAlignment="1">
      <alignment horizontal="center" vertical="center"/>
    </xf>
    <xf numFmtId="4" fontId="52" fillId="0" borderId="49" xfId="0" applyNumberFormat="1" applyFont="1" applyBorder="1" applyAlignment="1">
      <alignment horizontal="right"/>
    </xf>
    <xf numFmtId="4" fontId="52" fillId="0" borderId="50" xfId="1" applyNumberFormat="1" applyFont="1" applyBorder="1" applyAlignment="1">
      <alignment horizontal="right" wrapText="1"/>
    </xf>
    <xf numFmtId="4" fontId="39" fillId="0" borderId="74" xfId="0" applyNumberFormat="1" applyFont="1" applyBorder="1" applyAlignment="1">
      <alignment horizontal="right"/>
    </xf>
    <xf numFmtId="4" fontId="39" fillId="0" borderId="75" xfId="0" applyNumberFormat="1" applyFont="1" applyBorder="1" applyAlignment="1">
      <alignment horizontal="right"/>
    </xf>
    <xf numFmtId="4" fontId="39" fillId="0" borderId="76" xfId="0" applyNumberFormat="1" applyFont="1" applyBorder="1" applyAlignment="1">
      <alignment horizontal="right"/>
    </xf>
    <xf numFmtId="4" fontId="39" fillId="0" borderId="68" xfId="0" applyNumberFormat="1" applyFont="1" applyBorder="1" applyAlignment="1">
      <alignment horizontal="right"/>
    </xf>
    <xf numFmtId="4" fontId="39" fillId="0" borderId="69" xfId="0" applyNumberFormat="1" applyFont="1" applyBorder="1" applyAlignment="1">
      <alignment horizontal="right"/>
    </xf>
    <xf numFmtId="4" fontId="39" fillId="0" borderId="78" xfId="0" applyNumberFormat="1" applyFont="1" applyBorder="1" applyAlignment="1">
      <alignment horizontal="right"/>
    </xf>
    <xf numFmtId="4" fontId="39" fillId="0" borderId="83" xfId="13" applyNumberFormat="1" applyFont="1" applyBorder="1" applyAlignment="1">
      <alignment horizontal="right"/>
    </xf>
    <xf numFmtId="4" fontId="39" fillId="0" borderId="84" xfId="13" applyNumberFormat="1" applyFont="1" applyBorder="1" applyAlignment="1">
      <alignment horizontal="right"/>
    </xf>
    <xf numFmtId="4" fontId="39" fillId="0" borderId="68" xfId="13" applyNumberFormat="1" applyFont="1" applyBorder="1" applyAlignment="1">
      <alignment horizontal="right"/>
    </xf>
    <xf numFmtId="4" fontId="39" fillId="0" borderId="78" xfId="13" applyNumberFormat="1" applyFont="1" applyBorder="1" applyAlignment="1">
      <alignment horizontal="right"/>
    </xf>
    <xf numFmtId="4" fontId="39" fillId="0" borderId="93" xfId="13" applyNumberFormat="1" applyFont="1" applyBorder="1" applyAlignment="1">
      <alignment horizontal="right"/>
    </xf>
    <xf numFmtId="4" fontId="39" fillId="0" borderId="94" xfId="13" applyNumberFormat="1" applyFont="1" applyBorder="1" applyAlignment="1">
      <alignment horizontal="right"/>
    </xf>
    <xf numFmtId="0" fontId="25" fillId="5" borderId="92" xfId="5" applyFont="1" applyBorder="1" applyAlignment="1">
      <alignment horizontal="left" vertical="center" wrapText="1" indent="2"/>
    </xf>
    <xf numFmtId="4" fontId="39" fillId="0" borderId="95" xfId="0" applyNumberFormat="1" applyFont="1" applyBorder="1" applyAlignment="1">
      <alignment horizontal="right"/>
    </xf>
    <xf numFmtId="3" fontId="31" fillId="0" borderId="96" xfId="1" applyNumberFormat="1" applyFont="1" applyBorder="1"/>
    <xf numFmtId="165" fontId="25" fillId="10" borderId="97" xfId="3" applyNumberFormat="1" applyFont="1" applyBorder="1"/>
    <xf numFmtId="4" fontId="39" fillId="0" borderId="70" xfId="0" applyNumberFormat="1" applyFont="1" applyBorder="1" applyAlignment="1">
      <alignment horizontal="right"/>
    </xf>
    <xf numFmtId="4" fontId="39" fillId="0" borderId="98" xfId="0" applyNumberFormat="1" applyFont="1" applyBorder="1" applyAlignment="1">
      <alignment horizontal="right"/>
    </xf>
    <xf numFmtId="4" fontId="39" fillId="0" borderId="98" xfId="13" applyNumberFormat="1" applyFont="1" applyBorder="1" applyAlignment="1">
      <alignment horizontal="right"/>
    </xf>
    <xf numFmtId="10" fontId="39" fillId="12" borderId="99" xfId="0" applyNumberFormat="1" applyFont="1" applyFill="1" applyBorder="1" applyAlignment="1">
      <alignment horizontal="right"/>
    </xf>
    <xf numFmtId="4" fontId="39" fillId="17" borderId="100" xfId="13" quotePrefix="1" applyNumberFormat="1" applyFont="1" applyFill="1" applyBorder="1" applyAlignment="1">
      <alignment horizontal="right"/>
    </xf>
    <xf numFmtId="3" fontId="1" fillId="17" borderId="92" xfId="3" applyNumberFormat="1" applyFont="1" applyFill="1" applyBorder="1"/>
    <xf numFmtId="0" fontId="31" fillId="0" borderId="96" xfId="1" applyFont="1" applyBorder="1"/>
    <xf numFmtId="0" fontId="31" fillId="3" borderId="80" xfId="1" applyFont="1" applyFill="1" applyBorder="1"/>
    <xf numFmtId="0" fontId="31" fillId="3" borderId="103" xfId="1" applyFont="1" applyFill="1" applyBorder="1"/>
    <xf numFmtId="0" fontId="31" fillId="3" borderId="104" xfId="1" applyFont="1" applyFill="1" applyBorder="1"/>
    <xf numFmtId="0" fontId="39" fillId="17" borderId="105" xfId="1" applyFont="1" applyFill="1" applyBorder="1"/>
    <xf numFmtId="0" fontId="3" fillId="10" borderId="106" xfId="3" applyBorder="1"/>
    <xf numFmtId="4" fontId="39" fillId="0" borderId="101" xfId="13" applyNumberFormat="1" applyFont="1" applyBorder="1" applyAlignment="1">
      <alignment horizontal="right"/>
    </xf>
    <xf numFmtId="10" fontId="31" fillId="12" borderId="82" xfId="1" applyNumberFormat="1" applyFont="1" applyFill="1" applyBorder="1" applyAlignment="1">
      <alignment horizontal="right"/>
    </xf>
    <xf numFmtId="10" fontId="31" fillId="12" borderId="77" xfId="1" applyNumberFormat="1" applyFont="1" applyFill="1" applyBorder="1" applyAlignment="1">
      <alignment horizontal="right"/>
    </xf>
    <xf numFmtId="0" fontId="31" fillId="16" borderId="102" xfId="1" applyFont="1" applyFill="1" applyBorder="1"/>
    <xf numFmtId="0" fontId="27" fillId="5" borderId="92" xfId="5" applyFont="1" applyBorder="1" applyAlignment="1">
      <alignment horizontal="left" vertical="center" wrapText="1" indent="2"/>
    </xf>
    <xf numFmtId="0" fontId="64" fillId="0" borderId="92" xfId="1" applyFont="1" applyBorder="1"/>
    <xf numFmtId="49" fontId="3" fillId="10" borderId="42" xfId="3" applyNumberFormat="1" applyBorder="1"/>
    <xf numFmtId="0" fontId="2" fillId="5" borderId="92" xfId="5" applyFont="1" applyBorder="1" applyAlignment="1">
      <alignment horizontal="center" vertical="center"/>
    </xf>
    <xf numFmtId="0" fontId="3" fillId="5" borderId="92" xfId="5" applyBorder="1" applyAlignment="1">
      <alignment horizontal="center" vertical="center"/>
    </xf>
    <xf numFmtId="4" fontId="50" fillId="0" borderId="10" xfId="13" applyNumberFormat="1" applyFont="1" applyBorder="1" applyAlignment="1">
      <alignment horizontal="right"/>
    </xf>
    <xf numFmtId="4" fontId="50" fillId="0" borderId="11" xfId="13" applyNumberFormat="1" applyFont="1" applyBorder="1" applyAlignment="1">
      <alignment horizontal="right"/>
    </xf>
    <xf numFmtId="4" fontId="50" fillId="0" borderId="12" xfId="13" applyNumberFormat="1" applyFont="1" applyBorder="1" applyAlignment="1">
      <alignment horizontal="right"/>
    </xf>
    <xf numFmtId="4" fontId="50" fillId="0" borderId="32" xfId="13" applyNumberFormat="1" applyFont="1" applyBorder="1" applyAlignment="1">
      <alignment horizontal="right"/>
    </xf>
    <xf numFmtId="4" fontId="50" fillId="0" borderId="27" xfId="13" applyNumberFormat="1" applyFont="1" applyBorder="1" applyAlignment="1">
      <alignment horizontal="right"/>
    </xf>
    <xf numFmtId="4" fontId="50" fillId="0" borderId="4" xfId="13" applyNumberFormat="1" applyFont="1" applyBorder="1" applyAlignment="1">
      <alignment horizontal="right"/>
    </xf>
    <xf numFmtId="4" fontId="50" fillId="0" borderId="14" xfId="13" applyNumberFormat="1" applyFont="1" applyBorder="1" applyAlignment="1">
      <alignment horizontal="right"/>
    </xf>
    <xf numFmtId="4" fontId="50" fillId="0" borderId="32" xfId="0" applyNumberFormat="1" applyFont="1" applyBorder="1" applyAlignment="1">
      <alignment horizontal="right"/>
    </xf>
    <xf numFmtId="4" fontId="50" fillId="0" borderId="27" xfId="0" applyNumberFormat="1" applyFont="1" applyBorder="1" applyAlignment="1">
      <alignment horizontal="right"/>
    </xf>
    <xf numFmtId="4" fontId="50" fillId="0" borderId="56" xfId="0" applyNumberFormat="1" applyFont="1" applyBorder="1" applyAlignment="1">
      <alignment horizontal="right"/>
    </xf>
    <xf numFmtId="4" fontId="50" fillId="0" borderId="29" xfId="13" applyNumberFormat="1" applyFont="1" applyBorder="1" applyAlignment="1">
      <alignment horizontal="right"/>
    </xf>
    <xf numFmtId="4" fontId="50" fillId="0" borderId="33" xfId="13" applyNumberFormat="1" applyFont="1" applyBorder="1" applyAlignment="1">
      <alignment horizontal="right"/>
    </xf>
    <xf numFmtId="4" fontId="50" fillId="0" borderId="6" xfId="13" applyNumberFormat="1" applyFont="1" applyBorder="1" applyAlignment="1">
      <alignment horizontal="right"/>
    </xf>
    <xf numFmtId="4" fontId="50" fillId="0" borderId="3" xfId="13" applyNumberFormat="1" applyFont="1" applyBorder="1" applyAlignment="1">
      <alignment horizontal="right"/>
    </xf>
    <xf numFmtId="0" fontId="39" fillId="0" borderId="107" xfId="0" applyFont="1" applyBorder="1" applyAlignment="1">
      <alignment horizontal="center" vertical="center"/>
    </xf>
    <xf numFmtId="0" fontId="39" fillId="0" borderId="108" xfId="0" applyFont="1" applyBorder="1" applyAlignment="1">
      <alignment horizontal="center" vertical="center"/>
    </xf>
    <xf numFmtId="0" fontId="39" fillId="0" borderId="109" xfId="0" applyFont="1" applyBorder="1" applyAlignment="1">
      <alignment horizontal="center" vertical="center"/>
    </xf>
    <xf numFmtId="0" fontId="27" fillId="10" borderId="110" xfId="3" applyFont="1" applyBorder="1" applyAlignment="1">
      <alignment horizontal="left"/>
    </xf>
    <xf numFmtId="0" fontId="27" fillId="10" borderId="111" xfId="3" applyFont="1" applyBorder="1" applyAlignment="1">
      <alignment horizontal="left"/>
    </xf>
    <xf numFmtId="0" fontId="27" fillId="10" borderId="112" xfId="3" applyFont="1" applyBorder="1" applyAlignment="1">
      <alignment horizontal="left"/>
    </xf>
    <xf numFmtId="0" fontId="27" fillId="10" borderId="113" xfId="3" applyFont="1" applyBorder="1" applyAlignment="1">
      <alignment horizontal="center" wrapText="1"/>
    </xf>
    <xf numFmtId="0" fontId="27" fillId="10" borderId="114" xfId="3" applyFont="1" applyBorder="1" applyAlignment="1">
      <alignment horizontal="center" wrapText="1"/>
    </xf>
    <xf numFmtId="0" fontId="27" fillId="10" borderId="115" xfId="3" applyFont="1" applyBorder="1" applyAlignment="1">
      <alignment horizontal="center" wrapText="1"/>
    </xf>
    <xf numFmtId="0" fontId="50" fillId="0" borderId="107" xfId="0" applyFont="1" applyBorder="1" applyAlignment="1">
      <alignment horizontal="center" vertical="center"/>
    </xf>
    <xf numFmtId="0" fontId="50" fillId="0" borderId="108" xfId="0" applyFont="1" applyBorder="1" applyAlignment="1">
      <alignment horizontal="center" vertical="center"/>
    </xf>
    <xf numFmtId="0" fontId="50" fillId="0" borderId="108" xfId="0" applyFont="1" applyBorder="1" applyAlignment="1">
      <alignment horizontal="center" vertical="center" wrapText="1"/>
    </xf>
    <xf numFmtId="0" fontId="50" fillId="0" borderId="109" xfId="0" applyFont="1" applyBorder="1" applyAlignment="1">
      <alignment horizontal="center" vertical="center"/>
    </xf>
    <xf numFmtId="0" fontId="27" fillId="10" borderId="113" xfId="3" applyFont="1" applyBorder="1" applyAlignment="1">
      <alignment horizontal="center" vertical="center" wrapText="1"/>
    </xf>
    <xf numFmtId="0" fontId="27" fillId="10" borderId="114" xfId="3" applyFont="1" applyBorder="1" applyAlignment="1">
      <alignment horizontal="center" vertical="center" wrapText="1"/>
    </xf>
    <xf numFmtId="0" fontId="27" fillId="10" borderId="116" xfId="3" applyFont="1" applyBorder="1" applyAlignment="1">
      <alignment horizontal="center" vertical="center" wrapText="1"/>
    </xf>
    <xf numFmtId="0" fontId="27" fillId="10" borderId="115" xfId="3" applyFont="1" applyBorder="1" applyAlignment="1">
      <alignment horizontal="center" vertical="center" wrapText="1"/>
    </xf>
    <xf numFmtId="169" fontId="50" fillId="0" borderId="108" xfId="0" applyNumberFormat="1" applyFont="1" applyBorder="1" applyAlignment="1">
      <alignment horizontal="center" vertical="center"/>
    </xf>
    <xf numFmtId="4" fontId="50" fillId="0" borderId="108" xfId="0" applyNumberFormat="1" applyFont="1" applyBorder="1" applyAlignment="1">
      <alignment horizontal="center" vertical="center"/>
    </xf>
    <xf numFmtId="4" fontId="50" fillId="0" borderId="117" xfId="0" applyNumberFormat="1" applyFont="1" applyBorder="1" applyAlignment="1">
      <alignment horizontal="center" vertical="center"/>
    </xf>
    <xf numFmtId="4" fontId="50" fillId="0" borderId="109" xfId="0" applyNumberFormat="1" applyFont="1" applyBorder="1" applyAlignment="1">
      <alignment horizontal="center" vertical="center"/>
    </xf>
    <xf numFmtId="0" fontId="52" fillId="2" borderId="32" xfId="1" applyFont="1" applyFill="1" applyBorder="1" applyAlignment="1">
      <alignment horizontal="left" vertical="top"/>
    </xf>
    <xf numFmtId="0" fontId="52" fillId="2" borderId="33" xfId="1" applyFont="1" applyFill="1" applyBorder="1" applyAlignment="1">
      <alignment horizontal="left" vertical="top"/>
    </xf>
    <xf numFmtId="0" fontId="53" fillId="0" borderId="118" xfId="1" applyFont="1" applyBorder="1" applyAlignment="1">
      <alignment vertical="center"/>
    </xf>
    <xf numFmtId="0" fontId="53" fillId="0" borderId="119" xfId="1" applyFont="1" applyBorder="1" applyAlignment="1">
      <alignment wrapText="1"/>
    </xf>
    <xf numFmtId="4" fontId="52" fillId="0" borderId="10" xfId="1" applyNumberFormat="1" applyFont="1" applyBorder="1" applyAlignment="1">
      <alignment horizontal="right"/>
    </xf>
    <xf numFmtId="4" fontId="51" fillId="0" borderId="12" xfId="1" applyNumberFormat="1" applyFont="1" applyBorder="1" applyAlignment="1">
      <alignment horizontal="right"/>
    </xf>
    <xf numFmtId="4" fontId="52" fillId="0" borderId="13" xfId="1" applyNumberFormat="1" applyFont="1" applyBorder="1" applyAlignment="1">
      <alignment horizontal="right"/>
    </xf>
    <xf numFmtId="4" fontId="51" fillId="0" borderId="14" xfId="1" applyNumberFormat="1" applyFont="1" applyBorder="1" applyAlignment="1">
      <alignment horizontal="right"/>
    </xf>
    <xf numFmtId="4" fontId="52" fillId="0" borderId="15" xfId="1" applyNumberFormat="1" applyFont="1" applyBorder="1" applyAlignment="1">
      <alignment horizontal="right"/>
    </xf>
    <xf numFmtId="4" fontId="51" fillId="0" borderId="17" xfId="1" applyNumberFormat="1" applyFont="1" applyBorder="1" applyAlignment="1">
      <alignment horizontal="right"/>
    </xf>
    <xf numFmtId="4" fontId="50" fillId="0" borderId="10" xfId="1" applyNumberFormat="1" applyFont="1" applyBorder="1" applyAlignment="1">
      <alignment horizontal="right"/>
    </xf>
    <xf numFmtId="4" fontId="50" fillId="0" borderId="15" xfId="1" applyNumberFormat="1" applyFont="1" applyBorder="1" applyAlignment="1">
      <alignment horizontal="right"/>
    </xf>
    <xf numFmtId="4" fontId="52" fillId="0" borderId="34" xfId="1" applyNumberFormat="1" applyFont="1" applyBorder="1" applyAlignment="1">
      <alignment horizontal="right"/>
    </xf>
    <xf numFmtId="4" fontId="51" fillId="0" borderId="36" xfId="1" applyNumberFormat="1" applyFont="1" applyBorder="1" applyAlignment="1">
      <alignment horizontal="right"/>
    </xf>
    <xf numFmtId="0" fontId="53" fillId="0" borderId="118" xfId="1" applyFont="1" applyBorder="1" applyAlignment="1">
      <alignment horizontal="left"/>
    </xf>
    <xf numFmtId="0" fontId="53" fillId="0" borderId="119" xfId="1" applyFont="1" applyBorder="1"/>
    <xf numFmtId="0" fontId="52" fillId="2" borderId="32" xfId="1" applyFont="1" applyFill="1" applyBorder="1" applyAlignment="1">
      <alignment horizontal="left"/>
    </xf>
    <xf numFmtId="0" fontId="53" fillId="0" borderId="107" xfId="1" applyFont="1" applyBorder="1" applyAlignment="1">
      <alignment horizontal="left"/>
    </xf>
    <xf numFmtId="0" fontId="53" fillId="0" borderId="109" xfId="1" applyFont="1" applyBorder="1"/>
    <xf numFmtId="0" fontId="52" fillId="2" borderId="49" xfId="1" applyFont="1" applyFill="1" applyBorder="1" applyAlignment="1">
      <alignment horizontal="left"/>
    </xf>
    <xf numFmtId="0" fontId="53" fillId="0" borderId="119" xfId="1" applyFont="1" applyBorder="1" applyAlignment="1">
      <alignment horizontal="left" wrapText="1"/>
    </xf>
    <xf numFmtId="4" fontId="52" fillId="0" borderId="26" xfId="1" applyNumberFormat="1" applyFont="1" applyBorder="1" applyAlignment="1">
      <alignment horizontal="right"/>
    </xf>
    <xf numFmtId="4" fontId="52" fillId="0" borderId="22" xfId="1" applyNumberFormat="1" applyFont="1" applyBorder="1" applyAlignment="1">
      <alignment horizontal="right"/>
    </xf>
    <xf numFmtId="4" fontId="52" fillId="0" borderId="27" xfId="1" applyNumberFormat="1" applyFont="1" applyBorder="1" applyAlignment="1">
      <alignment horizontal="right"/>
    </xf>
    <xf numFmtId="4" fontId="52" fillId="0" borderId="29" xfId="1" applyNumberFormat="1" applyFont="1" applyBorder="1" applyAlignment="1">
      <alignment horizontal="right"/>
    </xf>
    <xf numFmtId="4" fontId="52" fillId="0" borderId="44" xfId="1" applyNumberFormat="1" applyFont="1" applyBorder="1" applyAlignment="1">
      <alignment horizontal="right"/>
    </xf>
    <xf numFmtId="4" fontId="52" fillId="0" borderId="28" xfId="1" applyNumberFormat="1" applyFont="1" applyBorder="1" applyAlignment="1">
      <alignment horizontal="right"/>
    </xf>
    <xf numFmtId="4" fontId="54" fillId="5" borderId="27" xfId="5" applyNumberFormat="1" applyFont="1" applyBorder="1" applyAlignment="1">
      <alignment horizontal="right" vertical="center"/>
    </xf>
    <xf numFmtId="4" fontId="54" fillId="5" borderId="29" xfId="5" applyNumberFormat="1" applyFont="1" applyBorder="1" applyAlignment="1">
      <alignment horizontal="right" vertical="center"/>
    </xf>
    <xf numFmtId="4" fontId="50" fillId="0" borderId="44" xfId="1" applyNumberFormat="1" applyFont="1" applyBorder="1" applyAlignment="1">
      <alignment horizontal="right" vertical="center" wrapText="1"/>
    </xf>
    <xf numFmtId="4" fontId="52" fillId="0" borderId="45" xfId="1" applyNumberFormat="1" applyFont="1" applyBorder="1" applyAlignment="1">
      <alignment horizontal="right"/>
    </xf>
    <xf numFmtId="4" fontId="52" fillId="0" borderId="30" xfId="1" applyNumberFormat="1" applyFont="1" applyBorder="1" applyAlignment="1">
      <alignment horizontal="right"/>
    </xf>
    <xf numFmtId="4" fontId="54" fillId="5" borderId="2" xfId="5" applyNumberFormat="1" applyFont="1" applyBorder="1" applyAlignment="1">
      <alignment horizontal="right" vertical="center"/>
    </xf>
    <xf numFmtId="4" fontId="52" fillId="0" borderId="6" xfId="1" applyNumberFormat="1" applyFont="1" applyBorder="1" applyAlignment="1">
      <alignment horizontal="right"/>
    </xf>
    <xf numFmtId="4" fontId="52" fillId="0" borderId="3" xfId="1" applyNumberFormat="1" applyFont="1" applyBorder="1" applyAlignment="1">
      <alignment horizontal="right"/>
    </xf>
    <xf numFmtId="4" fontId="51" fillId="0" borderId="22" xfId="1" applyNumberFormat="1" applyFont="1" applyBorder="1" applyAlignment="1">
      <alignment horizontal="right"/>
    </xf>
    <xf numFmtId="4" fontId="29" fillId="0" borderId="27" xfId="1" applyNumberFormat="1" applyFont="1" applyBorder="1" applyAlignment="1">
      <alignment horizontal="right"/>
    </xf>
    <xf numFmtId="4" fontId="29" fillId="0" borderId="29" xfId="1" applyNumberFormat="1" applyFont="1" applyBorder="1" applyAlignment="1">
      <alignment horizontal="right"/>
    </xf>
    <xf numFmtId="4" fontId="29" fillId="0" borderId="6" xfId="1" applyNumberFormat="1" applyFont="1" applyBorder="1" applyAlignment="1">
      <alignment horizontal="right"/>
    </xf>
    <xf numFmtId="4" fontId="29" fillId="0" borderId="3" xfId="1" applyNumberFormat="1" applyFont="1" applyBorder="1" applyAlignment="1">
      <alignment horizontal="right"/>
    </xf>
    <xf numFmtId="4" fontId="40" fillId="0" borderId="44" xfId="1" applyNumberFormat="1" applyFont="1" applyBorder="1" applyAlignment="1">
      <alignment horizontal="right"/>
    </xf>
    <xf numFmtId="4" fontId="40" fillId="0" borderId="28" xfId="1" applyNumberFormat="1" applyFont="1" applyBorder="1" applyAlignment="1">
      <alignment horizontal="right"/>
    </xf>
    <xf numFmtId="4" fontId="40" fillId="0" borderId="10" xfId="1" applyNumberFormat="1" applyFont="1" applyBorder="1" applyAlignment="1">
      <alignment horizontal="right"/>
    </xf>
    <xf numFmtId="4" fontId="41" fillId="0" borderId="12" xfId="1" applyNumberFormat="1" applyFont="1" applyBorder="1" applyAlignment="1">
      <alignment horizontal="right"/>
    </xf>
    <xf numFmtId="4" fontId="40" fillId="0" borderId="13" xfId="1" applyNumberFormat="1" applyFont="1" applyBorder="1" applyAlignment="1">
      <alignment horizontal="right"/>
    </xf>
    <xf numFmtId="4" fontId="41" fillId="0" borderId="14" xfId="1" applyNumberFormat="1" applyFont="1" applyBorder="1" applyAlignment="1">
      <alignment horizontal="right"/>
    </xf>
    <xf numFmtId="4" fontId="40" fillId="0" borderId="15" xfId="1" applyNumberFormat="1" applyFont="1" applyBorder="1" applyAlignment="1">
      <alignment horizontal="right"/>
    </xf>
    <xf numFmtId="4" fontId="41" fillId="0" borderId="17" xfId="1" applyNumberFormat="1" applyFont="1" applyBorder="1" applyAlignment="1">
      <alignment horizontal="right"/>
    </xf>
    <xf numFmtId="4" fontId="40" fillId="0" borderId="26" xfId="1" applyNumberFormat="1" applyFont="1" applyBorder="1" applyAlignment="1">
      <alignment horizontal="right"/>
    </xf>
    <xf numFmtId="4" fontId="40" fillId="0" borderId="22" xfId="1" applyNumberFormat="1" applyFont="1" applyBorder="1" applyAlignment="1">
      <alignment horizontal="right"/>
    </xf>
    <xf numFmtId="4" fontId="40" fillId="0" borderId="29" xfId="1" applyNumberFormat="1" applyFont="1" applyBorder="1" applyAlignment="1">
      <alignment horizontal="right"/>
    </xf>
    <xf numFmtId="4" fontId="5" fillId="0" borderId="6" xfId="1" applyNumberFormat="1" applyFont="1" applyBorder="1" applyAlignment="1">
      <alignment horizontal="right"/>
    </xf>
    <xf numFmtId="4" fontId="5" fillId="0" borderId="27" xfId="1" applyNumberFormat="1" applyFont="1" applyBorder="1" applyAlignment="1">
      <alignment horizontal="right"/>
    </xf>
    <xf numFmtId="4" fontId="5" fillId="0" borderId="3" xfId="1" applyNumberFormat="1" applyFont="1" applyBorder="1" applyAlignment="1">
      <alignment horizontal="right"/>
    </xf>
    <xf numFmtId="4" fontId="40" fillId="0" borderId="6" xfId="1" applyNumberFormat="1" applyFont="1" applyBorder="1" applyAlignment="1">
      <alignment horizontal="right"/>
    </xf>
    <xf numFmtId="4" fontId="41" fillId="0" borderId="3" xfId="1" applyNumberFormat="1" applyFont="1" applyBorder="1" applyAlignment="1">
      <alignment horizontal="right"/>
    </xf>
    <xf numFmtId="4" fontId="41" fillId="0" borderId="28" xfId="1" applyNumberFormat="1" applyFont="1" applyBorder="1" applyAlignment="1">
      <alignment horizontal="right"/>
    </xf>
    <xf numFmtId="4" fontId="40" fillId="0" borderId="32" xfId="1" applyNumberFormat="1" applyFont="1" applyBorder="1" applyAlignment="1">
      <alignment horizontal="right"/>
    </xf>
    <xf numFmtId="4" fontId="41" fillId="0" borderId="33" xfId="1" applyNumberFormat="1" applyFont="1" applyBorder="1" applyAlignment="1">
      <alignment horizontal="right"/>
    </xf>
    <xf numFmtId="4" fontId="40" fillId="0" borderId="27" xfId="1" applyNumberFormat="1" applyFont="1" applyBorder="1" applyAlignment="1">
      <alignment horizontal="right"/>
    </xf>
    <xf numFmtId="4" fontId="40" fillId="0" borderId="3" xfId="1" applyNumberFormat="1" applyFont="1" applyBorder="1" applyAlignment="1">
      <alignment horizontal="right"/>
    </xf>
    <xf numFmtId="4" fontId="29" fillId="0" borderId="44" xfId="1" applyNumberFormat="1" applyFont="1" applyBorder="1" applyAlignment="1">
      <alignment horizontal="right"/>
    </xf>
    <xf numFmtId="4" fontId="5" fillId="0" borderId="6" xfId="1" applyNumberFormat="1" applyFont="1" applyBorder="1" applyAlignment="1">
      <alignment horizontal="right" vertical="center"/>
    </xf>
    <xf numFmtId="4" fontId="5" fillId="0" borderId="1" xfId="1" applyNumberFormat="1" applyFont="1" applyAlignment="1">
      <alignment horizontal="right"/>
    </xf>
    <xf numFmtId="4" fontId="48" fillId="0" borderId="9" xfId="1" applyNumberFormat="1" applyFont="1" applyBorder="1" applyAlignment="1">
      <alignment horizontal="right" vertical="center"/>
    </xf>
    <xf numFmtId="0" fontId="40" fillId="0" borderId="49" xfId="1" applyFont="1" applyBorder="1"/>
    <xf numFmtId="0" fontId="40" fillId="0" borderId="50" xfId="1" applyFont="1" applyBorder="1"/>
    <xf numFmtId="4" fontId="10" fillId="0" borderId="120" xfId="1" applyNumberFormat="1" applyFont="1" applyBorder="1" applyAlignment="1">
      <alignment horizontal="right"/>
    </xf>
    <xf numFmtId="0" fontId="29" fillId="0" borderId="49" xfId="1" applyFont="1" applyBorder="1" applyAlignment="1">
      <alignment horizontal="left"/>
    </xf>
    <xf numFmtId="0" fontId="29" fillId="0" borderId="50" xfId="1" applyFont="1" applyBorder="1"/>
    <xf numFmtId="0" fontId="17" fillId="0" borderId="121" xfId="1" applyFont="1" applyBorder="1" applyAlignment="1">
      <alignment horizontal="left" wrapText="1"/>
    </xf>
    <xf numFmtId="0" fontId="17" fillId="0" borderId="122" xfId="1" applyFont="1" applyBorder="1" applyAlignment="1">
      <alignment wrapText="1"/>
    </xf>
    <xf numFmtId="0" fontId="40" fillId="2" borderId="32" xfId="1" applyFont="1" applyFill="1" applyBorder="1" applyAlignment="1">
      <alignment horizontal="left" vertical="top"/>
    </xf>
    <xf numFmtId="0" fontId="40" fillId="2" borderId="33" xfId="1" applyFont="1" applyFill="1" applyBorder="1" applyAlignment="1">
      <alignment horizontal="left" vertical="top"/>
    </xf>
    <xf numFmtId="0" fontId="30" fillId="0" borderId="118" xfId="1" applyFont="1" applyBorder="1" applyAlignment="1">
      <alignment horizontal="left" wrapText="1"/>
    </xf>
    <xf numFmtId="0" fontId="30" fillId="0" borderId="119" xfId="1" applyFont="1" applyBorder="1" applyAlignment="1">
      <alignment wrapText="1"/>
    </xf>
    <xf numFmtId="0" fontId="30" fillId="0" borderId="119" xfId="1" applyFont="1" applyBorder="1"/>
    <xf numFmtId="4" fontId="48" fillId="0" borderId="120" xfId="1" applyNumberFormat="1" applyFont="1" applyBorder="1" applyAlignment="1">
      <alignment horizontal="right"/>
    </xf>
    <xf numFmtId="0" fontId="30" fillId="0" borderId="49" xfId="1" applyFont="1" applyBorder="1" applyAlignment="1">
      <alignment horizontal="left" wrapText="1"/>
    </xf>
    <xf numFmtId="0" fontId="30" fillId="0" borderId="50" xfId="1" applyFont="1" applyBorder="1" applyAlignment="1">
      <alignment wrapText="1"/>
    </xf>
    <xf numFmtId="0" fontId="40" fillId="2" borderId="49" xfId="1" applyFont="1" applyFill="1" applyBorder="1" applyAlignment="1">
      <alignment horizontal="left" vertical="top"/>
    </xf>
    <xf numFmtId="0" fontId="40" fillId="2" borderId="50" xfId="1" applyFont="1" applyFill="1" applyBorder="1" applyAlignment="1">
      <alignment horizontal="left" vertical="top"/>
    </xf>
    <xf numFmtId="0" fontId="53" fillId="0" borderId="118" xfId="1" applyFont="1" applyBorder="1" applyAlignment="1">
      <alignment horizontal="left" wrapText="1"/>
    </xf>
    <xf numFmtId="4" fontId="50" fillId="0" borderId="6" xfId="1" applyNumberFormat="1" applyFont="1" applyBorder="1" applyAlignment="1">
      <alignment horizontal="right" wrapText="1"/>
    </xf>
    <xf numFmtId="0" fontId="52" fillId="2" borderId="123" xfId="1" applyFont="1" applyFill="1" applyBorder="1" applyAlignment="1">
      <alignment horizontal="left" vertical="top"/>
    </xf>
    <xf numFmtId="0" fontId="52" fillId="2" borderId="124" xfId="1" applyFont="1" applyFill="1" applyBorder="1" applyAlignment="1">
      <alignment horizontal="left" vertical="top"/>
    </xf>
    <xf numFmtId="0" fontId="52" fillId="2" borderId="125" xfId="1" applyFont="1" applyFill="1" applyBorder="1" applyAlignment="1">
      <alignment horizontal="left" vertical="top"/>
    </xf>
    <xf numFmtId="0" fontId="52" fillId="2" borderId="126" xfId="1" applyFont="1" applyFill="1" applyBorder="1" applyAlignment="1">
      <alignment horizontal="left" vertical="top"/>
    </xf>
    <xf numFmtId="0" fontId="50" fillId="0" borderId="124" xfId="1" applyFont="1" applyBorder="1"/>
    <xf numFmtId="0" fontId="50" fillId="0" borderId="126" xfId="1" applyFont="1" applyBorder="1"/>
    <xf numFmtId="0" fontId="50" fillId="0" borderId="22" xfId="1" applyFont="1" applyBorder="1"/>
    <xf numFmtId="0" fontId="52" fillId="0" borderId="27" xfId="1" applyFont="1" applyBorder="1"/>
    <xf numFmtId="0" fontId="52" fillId="0" borderId="29" xfId="1" applyFont="1" applyBorder="1"/>
    <xf numFmtId="0" fontId="52" fillId="2" borderId="63" xfId="1" applyFont="1" applyFill="1" applyBorder="1" applyAlignment="1">
      <alignment horizontal="left" vertical="top"/>
    </xf>
    <xf numFmtId="0" fontId="52" fillId="2" borderId="59" xfId="1" applyFont="1" applyFill="1" applyBorder="1" applyAlignment="1">
      <alignment horizontal="left" vertical="top"/>
    </xf>
    <xf numFmtId="0" fontId="53" fillId="0" borderId="118" xfId="1" applyFont="1" applyBorder="1"/>
    <xf numFmtId="0" fontId="52" fillId="2" borderId="121" xfId="1" applyFont="1" applyFill="1" applyBorder="1" applyAlignment="1">
      <alignment horizontal="left" vertical="top"/>
    </xf>
    <xf numFmtId="0" fontId="52" fillId="2" borderId="122" xfId="1" applyFont="1" applyFill="1" applyBorder="1" applyAlignment="1">
      <alignment horizontal="left" vertical="top"/>
    </xf>
    <xf numFmtId="0" fontId="53" fillId="0" borderId="107" xfId="1" applyFont="1" applyBorder="1" applyAlignment="1">
      <alignment vertical="center"/>
    </xf>
    <xf numFmtId="0" fontId="53" fillId="0" borderId="109" xfId="1" applyFont="1" applyBorder="1" applyAlignment="1">
      <alignment wrapText="1"/>
    </xf>
    <xf numFmtId="0" fontId="27" fillId="10" borderId="118" xfId="3" applyFont="1" applyBorder="1" applyAlignment="1">
      <alignment horizontal="center"/>
    </xf>
    <xf numFmtId="0" fontId="27" fillId="10" borderId="112" xfId="3" applyFont="1" applyBorder="1" applyAlignment="1">
      <alignment horizontal="center"/>
    </xf>
    <xf numFmtId="0" fontId="27" fillId="10" borderId="128" xfId="3" applyFont="1" applyBorder="1" applyAlignment="1">
      <alignment horizontal="center"/>
    </xf>
    <xf numFmtId="0" fontId="27" fillId="10" borderId="119" xfId="3" applyFont="1" applyBorder="1" applyAlignment="1">
      <alignment horizontal="center"/>
    </xf>
    <xf numFmtId="0" fontId="54" fillId="5" borderId="44" xfId="5" applyFont="1" applyBorder="1" applyAlignment="1">
      <alignment vertical="center"/>
    </xf>
    <xf numFmtId="0" fontId="25" fillId="10" borderId="110" xfId="3" applyFont="1" applyBorder="1" applyAlignment="1">
      <alignment horizontal="left"/>
    </xf>
    <xf numFmtId="0" fontId="25" fillId="10" borderId="111" xfId="3" applyFont="1" applyBorder="1" applyAlignment="1">
      <alignment horizontal="left"/>
    </xf>
    <xf numFmtId="0" fontId="25" fillId="10" borderId="112" xfId="3" applyFont="1" applyBorder="1" applyAlignment="1">
      <alignment horizontal="left"/>
    </xf>
    <xf numFmtId="0" fontId="50" fillId="0" borderId="107" xfId="1" applyFont="1" applyBorder="1" applyAlignment="1">
      <alignment horizontal="center" vertical="center"/>
    </xf>
    <xf numFmtId="0" fontId="52" fillId="0" borderId="108" xfId="1" applyFont="1" applyBorder="1" applyAlignment="1">
      <alignment horizontal="center" vertical="center"/>
    </xf>
    <xf numFmtId="4" fontId="52" fillId="0" borderId="108" xfId="1" applyNumberFormat="1" applyFont="1" applyBorder="1" applyAlignment="1">
      <alignment horizontal="center" vertical="center"/>
    </xf>
    <xf numFmtId="4" fontId="52" fillId="0" borderId="109" xfId="1" applyNumberFormat="1" applyFont="1" applyBorder="1" applyAlignment="1">
      <alignment horizontal="center" vertical="center"/>
    </xf>
    <xf numFmtId="0" fontId="25" fillId="10" borderId="110" xfId="3" applyFont="1" applyBorder="1" applyAlignment="1">
      <alignment horizontal="center" vertical="center"/>
    </xf>
    <xf numFmtId="0" fontId="25" fillId="10" borderId="111" xfId="3" applyFont="1" applyBorder="1" applyAlignment="1">
      <alignment horizontal="center" vertical="center"/>
    </xf>
    <xf numFmtId="0" fontId="25" fillId="10" borderId="112" xfId="3" applyFont="1" applyBorder="1" applyAlignment="1">
      <alignment horizontal="center" vertical="center"/>
    </xf>
    <xf numFmtId="0" fontId="3" fillId="5" borderId="118" xfId="5" applyBorder="1" applyAlignment="1">
      <alignment horizontal="center" vertical="center"/>
    </xf>
    <xf numFmtId="0" fontId="27" fillId="5" borderId="118" xfId="5" applyFont="1" applyBorder="1" applyAlignment="1">
      <alignment horizontal="center"/>
    </xf>
    <xf numFmtId="0" fontId="0" fillId="0" borderId="107" xfId="1" applyFont="1" applyBorder="1" applyAlignment="1">
      <alignment horizontal="center" vertical="center"/>
    </xf>
    <xf numFmtId="0" fontId="11" fillId="0" borderId="108" xfId="1" applyFont="1" applyBorder="1" applyAlignment="1">
      <alignment horizontal="center" vertical="center"/>
    </xf>
    <xf numFmtId="4" fontId="11" fillId="0" borderId="108" xfId="1" applyNumberFormat="1" applyFont="1" applyBorder="1" applyAlignment="1">
      <alignment horizontal="center" vertical="center"/>
    </xf>
    <xf numFmtId="4" fontId="11" fillId="0" borderId="109" xfId="1" applyNumberFormat="1" applyFont="1" applyBorder="1" applyAlignment="1">
      <alignment horizontal="center" vertical="center"/>
    </xf>
    <xf numFmtId="0" fontId="27" fillId="5" borderId="118" xfId="5" applyFont="1" applyBorder="1" applyAlignment="1">
      <alignment horizontal="center" vertical="center"/>
    </xf>
    <xf numFmtId="0" fontId="0" fillId="0" borderId="118" xfId="1" applyFont="1" applyBorder="1" applyAlignment="1">
      <alignment horizontal="left" vertical="center"/>
    </xf>
    <xf numFmtId="0" fontId="11" fillId="0" borderId="127" xfId="1" applyFont="1" applyBorder="1" applyAlignment="1">
      <alignment horizontal="left" vertical="center"/>
    </xf>
    <xf numFmtId="4" fontId="11" fillId="0" borderId="127" xfId="1" applyNumberFormat="1" applyFont="1" applyBorder="1" applyAlignment="1">
      <alignment horizontal="right" vertical="center"/>
    </xf>
    <xf numFmtId="4" fontId="11" fillId="0" borderId="119" xfId="1" applyNumberFormat="1" applyFont="1" applyBorder="1" applyAlignment="1">
      <alignment horizontal="right" vertical="center"/>
    </xf>
    <xf numFmtId="0" fontId="25" fillId="10" borderId="110" xfId="3" applyFont="1" applyBorder="1" applyAlignment="1">
      <alignment horizontal="left" vertical="center"/>
    </xf>
    <xf numFmtId="0" fontId="25" fillId="10" borderId="111" xfId="3" applyFont="1" applyBorder="1" applyAlignment="1">
      <alignment horizontal="left" vertical="center"/>
    </xf>
    <xf numFmtId="0" fontId="25" fillId="10" borderId="112" xfId="3" applyFont="1" applyBorder="1" applyAlignment="1">
      <alignment horizontal="left" vertical="center"/>
    </xf>
    <xf numFmtId="0" fontId="66" fillId="0" borderId="1" xfId="1" applyFont="1"/>
    <xf numFmtId="39" fontId="49" fillId="17" borderId="52" xfId="13" quotePrefix="1" applyNumberFormat="1" applyFont="1" applyFill="1" applyBorder="1" applyAlignment="1">
      <alignment horizontal="right"/>
    </xf>
    <xf numFmtId="39" fontId="52" fillId="17" borderId="58" xfId="13" applyNumberFormat="1" applyFont="1" applyFill="1" applyBorder="1" applyAlignment="1">
      <alignment horizontal="right"/>
    </xf>
    <xf numFmtId="39" fontId="52" fillId="17" borderId="59" xfId="13" applyNumberFormat="1" applyFont="1" applyFill="1" applyBorder="1" applyAlignment="1">
      <alignment horizontal="right" wrapText="1"/>
    </xf>
    <xf numFmtId="3" fontId="31" fillId="0" borderId="129" xfId="1" applyNumberFormat="1" applyFont="1" applyBorder="1"/>
    <xf numFmtId="39" fontId="1" fillId="17" borderId="72" xfId="13" quotePrefix="1" applyNumberFormat="1" applyFont="1" applyFill="1" applyBorder="1" applyAlignment="1">
      <alignment horizontal="right"/>
    </xf>
    <xf numFmtId="39" fontId="1" fillId="17" borderId="73" xfId="13" quotePrefix="1" applyNumberFormat="1" applyFont="1" applyFill="1" applyBorder="1" applyAlignment="1">
      <alignment horizontal="right"/>
    </xf>
    <xf numFmtId="0" fontId="31" fillId="0" borderId="130" xfId="1" applyFont="1" applyBorder="1"/>
    <xf numFmtId="0" fontId="31" fillId="0" borderId="131" xfId="1" applyFont="1" applyBorder="1"/>
    <xf numFmtId="0" fontId="32" fillId="0" borderId="131" xfId="1" applyFont="1" applyBorder="1"/>
    <xf numFmtId="0" fontId="31" fillId="3" borderId="131" xfId="1" applyFont="1" applyFill="1" applyBorder="1"/>
    <xf numFmtId="0" fontId="31" fillId="3" borderId="132" xfId="1" applyFont="1" applyFill="1" applyBorder="1"/>
    <xf numFmtId="0" fontId="31" fillId="16" borderId="133" xfId="1" applyFont="1" applyFill="1" applyBorder="1"/>
    <xf numFmtId="4" fontId="39" fillId="0" borderId="134" xfId="13" applyNumberFormat="1" applyFont="1" applyBorder="1" applyAlignment="1">
      <alignment horizontal="right"/>
    </xf>
    <xf numFmtId="4" fontId="39" fillId="0" borderId="135" xfId="13" applyNumberFormat="1" applyFont="1" applyBorder="1" applyAlignment="1">
      <alignment horizontal="right"/>
    </xf>
    <xf numFmtId="4" fontId="39" fillId="0" borderId="136" xfId="13" applyNumberFormat="1" applyFont="1" applyBorder="1" applyAlignment="1">
      <alignment horizontal="right"/>
    </xf>
    <xf numFmtId="4" fontId="39" fillId="0" borderId="137" xfId="13" applyNumberFormat="1" applyFont="1" applyBorder="1" applyAlignment="1">
      <alignment horizontal="right"/>
    </xf>
    <xf numFmtId="4" fontId="39" fillId="0" borderId="138" xfId="13" applyNumberFormat="1" applyFont="1" applyBorder="1" applyAlignment="1">
      <alignment horizontal="right"/>
    </xf>
    <xf numFmtId="10" fontId="49" fillId="12" borderId="139" xfId="11" quotePrefix="1" applyNumberFormat="1" applyFont="1" applyFill="1" applyBorder="1" applyAlignment="1">
      <alignment horizontal="right"/>
    </xf>
    <xf numFmtId="4" fontId="49" fillId="17" borderId="140" xfId="13" quotePrefix="1" applyNumberFormat="1" applyFont="1" applyFill="1" applyBorder="1" applyAlignment="1">
      <alignment horizontal="right"/>
    </xf>
    <xf numFmtId="165" fontId="34" fillId="7" borderId="1" xfId="8" applyNumberFormat="1" applyFont="1" applyBorder="1" applyAlignment="1">
      <alignment horizontal="center" wrapText="1"/>
    </xf>
    <xf numFmtId="0" fontId="25" fillId="7" borderId="40" xfId="8" applyFont="1" applyBorder="1" applyAlignment="1">
      <alignment horizontal="center"/>
    </xf>
    <xf numFmtId="4" fontId="46" fillId="0" borderId="3" xfId="1" applyNumberFormat="1" applyFont="1" applyBorder="1" applyAlignment="1">
      <alignment horizontal="right" vertical="center"/>
    </xf>
    <xf numFmtId="0" fontId="16" fillId="0" borderId="0" xfId="0" applyFont="1"/>
    <xf numFmtId="14" fontId="39" fillId="0" borderId="109" xfId="0" applyNumberFormat="1" applyFont="1" applyBorder="1" applyAlignment="1">
      <alignment horizontal="center" vertical="center"/>
    </xf>
    <xf numFmtId="14" fontId="39" fillId="18" borderId="109" xfId="0" applyNumberFormat="1" applyFont="1" applyFill="1" applyBorder="1" applyAlignment="1">
      <alignment horizontal="center" vertical="center"/>
    </xf>
    <xf numFmtId="0" fontId="39" fillId="18" borderId="109" xfId="0" applyFont="1" applyFill="1" applyBorder="1" applyAlignment="1">
      <alignment horizontal="center" vertical="center"/>
    </xf>
    <xf numFmtId="14" fontId="50" fillId="0" borderId="108" xfId="0" applyNumberFormat="1" applyFont="1" applyBorder="1" applyAlignment="1">
      <alignment horizontal="center" vertical="center"/>
    </xf>
    <xf numFmtId="14" fontId="50" fillId="0" borderId="108" xfId="0" applyNumberFormat="1" applyFont="1" applyBorder="1" applyAlignment="1">
      <alignment horizontal="center" vertical="center" wrapText="1"/>
    </xf>
    <xf numFmtId="170" fontId="50" fillId="0" borderId="108" xfId="0" applyNumberFormat="1" applyFont="1" applyBorder="1" applyAlignment="1">
      <alignment horizontal="center" vertical="center"/>
    </xf>
    <xf numFmtId="0" fontId="29" fillId="13" borderId="60" xfId="0" applyFont="1" applyFill="1" applyBorder="1" applyAlignment="1">
      <alignment horizontal="left" vertical="center" indent="1"/>
    </xf>
    <xf numFmtId="0" fontId="25" fillId="15" borderId="46" xfId="0" applyFont="1" applyFill="1" applyBorder="1" applyAlignment="1">
      <alignment horizontal="left" vertical="center" indent="1"/>
    </xf>
    <xf numFmtId="0" fontId="25" fillId="15" borderId="5" xfId="0" applyFont="1" applyFill="1" applyBorder="1" applyAlignment="1">
      <alignment horizontal="left" vertical="center" indent="1"/>
    </xf>
    <xf numFmtId="0" fontId="25" fillId="15" borderId="47" xfId="0" applyFont="1" applyFill="1" applyBorder="1" applyAlignment="1">
      <alignment horizontal="left" vertical="center" indent="1"/>
    </xf>
    <xf numFmtId="0" fontId="25" fillId="15" borderId="13" xfId="0" applyFont="1" applyFill="1" applyBorder="1" applyAlignment="1">
      <alignment horizontal="left" vertical="center" indent="1"/>
    </xf>
    <xf numFmtId="0" fontId="25" fillId="15" borderId="3" xfId="0" applyFont="1" applyFill="1" applyBorder="1" applyAlignment="1">
      <alignment horizontal="left" vertical="center" indent="1"/>
    </xf>
    <xf numFmtId="0" fontId="25" fillId="15" borderId="50" xfId="0" applyFont="1" applyFill="1" applyBorder="1" applyAlignment="1">
      <alignment horizontal="left" vertical="center" indent="1"/>
    </xf>
    <xf numFmtId="0" fontId="25" fillId="15" borderId="14" xfId="0" applyFont="1" applyFill="1" applyBorder="1" applyAlignment="1">
      <alignment horizontal="left" vertical="center" indent="1"/>
    </xf>
    <xf numFmtId="0" fontId="69" fillId="0" borderId="68" xfId="12" applyFont="1" applyBorder="1" applyAlignment="1">
      <alignment horizontal="center" vertical="center" wrapText="1"/>
    </xf>
    <xf numFmtId="0" fontId="70" fillId="0" borderId="68" xfId="12" applyFont="1" applyBorder="1" applyAlignment="1">
      <alignment horizontal="center" vertical="center" wrapText="1"/>
    </xf>
    <xf numFmtId="0" fontId="57" fillId="0" borderId="68" xfId="12" applyBorder="1" applyAlignment="1">
      <alignment horizontal="center" vertical="center" wrapText="1"/>
    </xf>
    <xf numFmtId="0" fontId="65" fillId="0" borderId="71" xfId="1" applyFont="1" applyBorder="1" applyAlignment="1">
      <alignment horizontal="center"/>
    </xf>
    <xf numFmtId="0" fontId="63" fillId="0" borderId="72" xfId="1" applyFont="1" applyBorder="1" applyAlignment="1">
      <alignment horizontal="center"/>
    </xf>
    <xf numFmtId="0" fontId="63" fillId="0" borderId="73" xfId="1" applyFont="1" applyBorder="1" applyAlignment="1">
      <alignment horizontal="center"/>
    </xf>
    <xf numFmtId="0" fontId="25" fillId="5" borderId="4" xfId="10" applyFont="1" applyBorder="1" applyAlignment="1">
      <alignment vertical="center"/>
    </xf>
    <xf numFmtId="0" fontId="25" fillId="5" borderId="6" xfId="10" applyFont="1" applyBorder="1" applyAlignment="1">
      <alignment vertical="center"/>
    </xf>
    <xf numFmtId="0" fontId="28" fillId="4" borderId="1" xfId="9" applyFont="1" applyAlignment="1">
      <alignment horizontal="center" vertical="center"/>
    </xf>
    <xf numFmtId="0" fontId="47" fillId="4" borderId="1" xfId="9" applyFont="1" applyAlignment="1">
      <alignment horizontal="center" vertical="center"/>
    </xf>
    <xf numFmtId="0" fontId="48" fillId="3" borderId="43" xfId="1" applyFont="1" applyFill="1" applyBorder="1" applyAlignment="1">
      <alignment horizontal="center"/>
    </xf>
    <xf numFmtId="0" fontId="48" fillId="3" borderId="91" xfId="1" applyFont="1" applyFill="1" applyBorder="1" applyAlignment="1">
      <alignment horizontal="center"/>
    </xf>
    <xf numFmtId="0" fontId="48" fillId="3" borderId="44" xfId="1" applyFont="1" applyFill="1" applyBorder="1" applyAlignment="1">
      <alignment horizontal="center"/>
    </xf>
    <xf numFmtId="0" fontId="69" fillId="0" borderId="68" xfId="12" applyFont="1" applyBorder="1" applyAlignment="1">
      <alignment horizontal="center" vertical="center"/>
    </xf>
    <xf numFmtId="0" fontId="70" fillId="0" borderId="68" xfId="12" applyFont="1" applyBorder="1" applyAlignment="1">
      <alignment horizontal="center" vertical="center"/>
    </xf>
    <xf numFmtId="0" fontId="46" fillId="0" borderId="4" xfId="1" applyFont="1" applyBorder="1" applyAlignment="1">
      <alignment vertical="center" wrapText="1"/>
    </xf>
    <xf numFmtId="0" fontId="46" fillId="0" borderId="6" xfId="1" applyFont="1" applyBorder="1" applyAlignment="1">
      <alignment vertical="center" wrapText="1"/>
    </xf>
    <xf numFmtId="0" fontId="22" fillId="0" borderId="4" xfId="1" applyFont="1" applyBorder="1" applyAlignment="1">
      <alignment horizontal="left" vertical="center" wrapText="1"/>
    </xf>
    <xf numFmtId="0" fontId="22" fillId="0" borderId="6" xfId="1" applyFont="1" applyBorder="1" applyAlignment="1">
      <alignment horizontal="left" vertical="center" wrapText="1"/>
    </xf>
    <xf numFmtId="14" fontId="46" fillId="0" borderId="4" xfId="1" applyNumberFormat="1" applyFont="1" applyBorder="1" applyAlignment="1">
      <alignment horizontal="left" vertical="center" wrapText="1"/>
    </xf>
    <xf numFmtId="14" fontId="46" fillId="0" borderId="6" xfId="1" applyNumberFormat="1" applyFont="1" applyBorder="1" applyAlignment="1">
      <alignment horizontal="left" vertical="center" wrapText="1"/>
    </xf>
    <xf numFmtId="0" fontId="1" fillId="7" borderId="8" xfId="8" applyFont="1" applyBorder="1" applyAlignment="1">
      <alignment horizontal="center"/>
    </xf>
    <xf numFmtId="0" fontId="3" fillId="7" borderId="8" xfId="8" applyBorder="1" applyAlignment="1">
      <alignment horizontal="center"/>
    </xf>
    <xf numFmtId="0" fontId="3" fillId="7" borderId="9" xfId="8" applyBorder="1" applyAlignment="1">
      <alignment horizontal="center"/>
    </xf>
    <xf numFmtId="165" fontId="34" fillId="7" borderId="1" xfId="8" applyNumberFormat="1" applyFont="1" applyBorder="1" applyAlignment="1">
      <alignment horizontal="center"/>
    </xf>
    <xf numFmtId="0" fontId="34" fillId="5" borderId="1" xfId="5" applyFont="1" applyBorder="1" applyAlignment="1">
      <alignment horizontal="center" vertical="center" wrapText="1"/>
    </xf>
    <xf numFmtId="0" fontId="25" fillId="7" borderId="7" xfId="8" applyFont="1" applyBorder="1" applyAlignment="1">
      <alignment horizontal="center"/>
    </xf>
    <xf numFmtId="0" fontId="25" fillId="7" borderId="8" xfId="8" applyFont="1" applyBorder="1" applyAlignment="1">
      <alignment horizontal="center"/>
    </xf>
    <xf numFmtId="0" fontId="25" fillId="7" borderId="9" xfId="8" applyFont="1" applyBorder="1" applyAlignment="1">
      <alignment horizontal="center"/>
    </xf>
    <xf numFmtId="0" fontId="28" fillId="4" borderId="0" xfId="2" applyFont="1" applyAlignment="1">
      <alignment horizontal="center" vertical="center"/>
    </xf>
    <xf numFmtId="0" fontId="28" fillId="4" borderId="0" xfId="2" applyFont="1"/>
    <xf numFmtId="0" fontId="68" fillId="0" borderId="71" xfId="1" applyFont="1" applyBorder="1" applyAlignment="1">
      <alignment horizontal="center"/>
    </xf>
    <xf numFmtId="0" fontId="53" fillId="0" borderId="72" xfId="1" applyFont="1" applyBorder="1" applyAlignment="1">
      <alignment horizontal="center"/>
    </xf>
    <xf numFmtId="0" fontId="53" fillId="0" borderId="73" xfId="1" applyFont="1" applyBorder="1" applyAlignment="1">
      <alignment horizontal="center"/>
    </xf>
    <xf numFmtId="0" fontId="56" fillId="4" borderId="0" xfId="2" applyFont="1" applyAlignment="1">
      <alignment horizontal="center" vertical="center" wrapText="1"/>
    </xf>
    <xf numFmtId="0" fontId="56" fillId="4" borderId="0" xfId="2" applyFont="1" applyAlignment="1">
      <alignment vertical="center"/>
    </xf>
    <xf numFmtId="0" fontId="25" fillId="7" borderId="71" xfId="8" applyFont="1" applyBorder="1" applyAlignment="1">
      <alignment horizontal="left" wrapText="1" indent="4"/>
    </xf>
    <xf numFmtId="0" fontId="25" fillId="7" borderId="73" xfId="8" applyFont="1" applyBorder="1" applyAlignment="1">
      <alignment horizontal="left" wrapText="1" indent="4"/>
    </xf>
    <xf numFmtId="0" fontId="25" fillId="7" borderId="71" xfId="8" applyFont="1" applyBorder="1" applyAlignment="1">
      <alignment horizontal="left" vertical="center" wrapText="1" indent="4"/>
    </xf>
    <xf numFmtId="0" fontId="25" fillId="7" borderId="73" xfId="8" applyFont="1" applyBorder="1" applyAlignment="1">
      <alignment horizontal="left" vertical="center" wrapText="1" indent="4"/>
    </xf>
    <xf numFmtId="0" fontId="25" fillId="7" borderId="118" xfId="8" applyFont="1" applyBorder="1" applyAlignment="1">
      <alignment horizontal="left" vertical="center" wrapText="1" indent="4"/>
    </xf>
    <xf numFmtId="0" fontId="25" fillId="7" borderId="119" xfId="8" applyFont="1" applyBorder="1" applyAlignment="1">
      <alignment horizontal="left" vertical="center" wrapText="1" indent="4"/>
    </xf>
    <xf numFmtId="0" fontId="54" fillId="5" borderId="118" xfId="5" applyFont="1" applyBorder="1" applyAlignment="1">
      <alignment horizontal="left" vertical="center" wrapText="1" indent="14"/>
    </xf>
    <xf numFmtId="0" fontId="54" fillId="5" borderId="127" xfId="5" applyFont="1" applyBorder="1" applyAlignment="1">
      <alignment horizontal="left" vertical="center" wrapText="1" indent="14"/>
    </xf>
    <xf numFmtId="0" fontId="54" fillId="5" borderId="119" xfId="5" applyFont="1" applyBorder="1" applyAlignment="1">
      <alignment horizontal="left" vertical="center" wrapText="1" indent="14"/>
    </xf>
    <xf numFmtId="0" fontId="54" fillId="5" borderId="71" xfId="5" applyFont="1" applyBorder="1" applyAlignment="1">
      <alignment horizontal="center" vertical="center" wrapText="1"/>
    </xf>
    <xf numFmtId="0" fontId="54" fillId="5" borderId="73" xfId="5" applyFont="1" applyBorder="1" applyAlignment="1">
      <alignment horizontal="center" vertical="center" wrapText="1"/>
    </xf>
    <xf numFmtId="0" fontId="54" fillId="5" borderId="71" xfId="5" applyFont="1" applyBorder="1" applyAlignment="1">
      <alignment horizontal="center" vertical="center"/>
    </xf>
    <xf numFmtId="0" fontId="54" fillId="5" borderId="73" xfId="5" applyFont="1" applyBorder="1" applyAlignment="1">
      <alignment horizontal="center" vertical="center"/>
    </xf>
    <xf numFmtId="0" fontId="17" fillId="0" borderId="1" xfId="1" applyFont="1" applyAlignment="1">
      <alignment horizontal="center" wrapText="1"/>
    </xf>
    <xf numFmtId="0" fontId="0" fillId="0" borderId="1" xfId="1" applyFont="1"/>
    <xf numFmtId="0" fontId="0" fillId="0" borderId="0" xfId="0"/>
    <xf numFmtId="0" fontId="28" fillId="4" borderId="1" xfId="2" applyFont="1" applyBorder="1" applyAlignment="1">
      <alignment horizontal="center" vertical="center" wrapText="1"/>
    </xf>
    <xf numFmtId="0" fontId="13" fillId="0" borderId="1" xfId="1" applyFont="1" applyAlignment="1">
      <alignment horizontal="center"/>
    </xf>
    <xf numFmtId="0" fontId="53" fillId="0" borderId="1" xfId="1" applyFont="1" applyAlignment="1">
      <alignment horizontal="left" wrapText="1"/>
    </xf>
    <xf numFmtId="0" fontId="56" fillId="4" borderId="1" xfId="2" applyFont="1" applyBorder="1" applyAlignment="1">
      <alignment horizontal="center" vertical="center" wrapText="1"/>
    </xf>
    <xf numFmtId="0" fontId="3" fillId="5" borderId="127" xfId="5" applyBorder="1" applyAlignment="1">
      <alignment horizontal="center" vertical="center"/>
    </xf>
    <xf numFmtId="0" fontId="3" fillId="5" borderId="119" xfId="5" applyBorder="1" applyAlignment="1">
      <alignment horizontal="center" vertical="center"/>
    </xf>
    <xf numFmtId="0" fontId="27" fillId="5" borderId="127" xfId="5" applyFont="1" applyBorder="1" applyAlignment="1">
      <alignment horizontal="center"/>
    </xf>
    <xf numFmtId="0" fontId="27" fillId="5" borderId="119" xfId="5" applyFont="1" applyBorder="1" applyAlignment="1">
      <alignment horizontal="center"/>
    </xf>
    <xf numFmtId="0" fontId="27" fillId="5" borderId="127" xfId="5" applyFont="1" applyBorder="1" applyAlignment="1">
      <alignment horizontal="center" vertical="center"/>
    </xf>
    <xf numFmtId="0" fontId="27" fillId="5" borderId="119" xfId="5" applyFont="1" applyBorder="1" applyAlignment="1">
      <alignment horizontal="center" vertical="center"/>
    </xf>
    <xf numFmtId="0" fontId="28" fillId="4" borderId="1" xfId="2" applyFont="1" applyBorder="1" applyAlignment="1">
      <alignment horizontal="center" vertical="center"/>
    </xf>
    <xf numFmtId="0" fontId="40" fillId="0" borderId="4" xfId="0" applyFont="1" applyBorder="1"/>
    <xf numFmtId="0" fontId="40" fillId="0" borderId="5" xfId="0" applyFont="1" applyBorder="1"/>
    <xf numFmtId="0" fontId="40" fillId="0" borderId="6" xfId="0" applyFont="1" applyBorder="1"/>
    <xf numFmtId="0" fontId="40" fillId="0" borderId="21" xfId="0" applyFont="1" applyBorder="1"/>
    <xf numFmtId="0" fontId="25" fillId="5" borderId="4" xfId="5" applyFont="1" applyBorder="1"/>
    <xf numFmtId="0" fontId="25" fillId="5" borderId="5" xfId="5" applyFont="1" applyBorder="1"/>
    <xf numFmtId="0" fontId="29" fillId="0" borderId="21" xfId="0" applyFont="1" applyBorder="1" applyAlignment="1">
      <alignment horizontal="left" wrapText="1"/>
    </xf>
    <xf numFmtId="14" fontId="40" fillId="0" borderId="21" xfId="0" applyNumberFormat="1" applyFont="1" applyBorder="1"/>
    <xf numFmtId="0" fontId="67" fillId="0" borderId="68" xfId="12" applyFont="1" applyBorder="1" applyAlignment="1">
      <alignment vertical="center"/>
    </xf>
    <xf numFmtId="0" fontId="67" fillId="0" borderId="68" xfId="12" applyFont="1" applyBorder="1" applyAlignment="1">
      <alignment vertical="center" wrapText="1"/>
    </xf>
    <xf numFmtId="0" fontId="48" fillId="3" borderId="3" xfId="1" applyFont="1" applyFill="1" applyBorder="1" applyAlignment="1">
      <alignment horizontal="center"/>
    </xf>
    <xf numFmtId="0" fontId="71" fillId="11" borderId="68" xfId="12" applyFont="1" applyFill="1" applyBorder="1" applyAlignment="1">
      <alignment horizontal="center" vertical="top" wrapText="1"/>
    </xf>
    <xf numFmtId="0" fontId="71" fillId="11" borderId="1" xfId="20" applyFont="1" applyFill="1" applyAlignment="1">
      <alignment horizontal="center" vertical="top" wrapText="1"/>
    </xf>
    <xf numFmtId="0" fontId="71" fillId="11" borderId="1" xfId="1" applyFont="1" applyFill="1" applyAlignment="1">
      <alignment horizontal="center" vertical="top" wrapText="1"/>
    </xf>
  </cellXfs>
  <cellStyles count="22">
    <cellStyle name="20% - Accent2" xfId="3" builtinId="34" customBuiltin="1"/>
    <cellStyle name="20% - Accent2 2" xfId="14" xr:uid="{6D767258-1DF6-4157-AF95-522A7F88ECDB}"/>
    <cellStyle name="20% - Accent3" xfId="5" builtinId="38" customBuiltin="1"/>
    <cellStyle name="20% - Accent3 2" xfId="10" xr:uid="{00000000-0005-0000-0000-000002000000}"/>
    <cellStyle name="20% - Accent4" xfId="6" builtinId="42" customBuiltin="1"/>
    <cellStyle name="20% - Accent4 2" xfId="16" xr:uid="{7DDD9997-9731-401E-98AC-54CA6BFB4733}"/>
    <cellStyle name="20% - Accent6" xfId="8" builtinId="50" customBuiltin="1"/>
    <cellStyle name="20% - Accent6 2" xfId="18" xr:uid="{87A47C0D-0D94-4F91-971B-91D40B332A9D}"/>
    <cellStyle name="40% - Accent2" xfId="4" builtinId="35" customBuiltin="1"/>
    <cellStyle name="40% - Accent2 2" xfId="15" xr:uid="{D96D6E84-DAF3-428F-A48A-3F399C166DD3}"/>
    <cellStyle name="40% - Accent4" xfId="7" builtinId="43" customBuiltin="1"/>
    <cellStyle name="40% - Accent4 2" xfId="17" xr:uid="{B2F0B93D-6FAC-4D15-A403-83B880069701}"/>
    <cellStyle name="60% - Accent4" xfId="2" builtinId="44" customBuiltin="1"/>
    <cellStyle name="60% - Accent4 2" xfId="9" xr:uid="{00000000-0005-0000-0000-000008000000}"/>
    <cellStyle name="Comma" xfId="13" builtinId="3"/>
    <cellStyle name="Comma 2" xfId="21" xr:uid="{60578E44-B166-4899-A499-540E6FE07C29}"/>
    <cellStyle name="Hyperlink" xfId="12" builtinId="8"/>
    <cellStyle name="Hyperlink 2" xfId="20" xr:uid="{94E1EDC3-1C1C-4B5B-B5FA-F8D7A1210CFB}"/>
    <cellStyle name="Normal" xfId="0" builtinId="0"/>
    <cellStyle name="Normal 2" xfId="1" xr:uid="{00000000-0005-0000-0000-00000C000000}"/>
    <cellStyle name="Percent" xfId="11" builtinId="5"/>
    <cellStyle name="Percent 2" xfId="19" xr:uid="{25AB9798-4252-4FF7-90C9-3903A893FADD}"/>
  </cellStyles>
  <dxfs count="14">
    <dxf>
      <font>
        <color theme="9" tint="-0.24994659260841701"/>
      </font>
      <fill>
        <patternFill>
          <bgColor theme="9" tint="0.79998168889431442"/>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ill>
        <patternFill>
          <bgColor theme="9" tint="0.59996337778862885"/>
        </patternFill>
      </fill>
    </dxf>
    <dxf>
      <fill>
        <patternFill>
          <bgColor theme="9" tint="0.79998168889431442"/>
        </patternFill>
      </fill>
    </dxf>
    <dxf>
      <font>
        <color theme="9" tint="-0.24994659260841701"/>
      </font>
      <fill>
        <patternFill>
          <bgColor theme="9" tint="0.79998168889431442"/>
        </patternFill>
      </fill>
    </dxf>
    <dxf>
      <font>
        <color rgb="FFC00000"/>
      </font>
      <fill>
        <patternFill>
          <bgColor theme="5" tint="0.79998168889431442"/>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 defaultPivotStyle="PivotStyleMedium7">
    <tableStyle name="Filling Status-style" pivot="0" count="3" xr9:uid="{00000000-0011-0000-FFFF-FFFF00000000}">
      <tableStyleElement type="headerRow" dxfId="13"/>
      <tableStyleElement type="firstRowStripe" dxfId="12"/>
      <tableStyleElement type="secondRowStripe" dxfId="11"/>
    </tableStyle>
    <tableStyle name="Filling Status-style 2" pivot="0" count="3" xr9:uid="{00000000-0011-0000-FFFF-FFFF01000000}">
      <tableStyleElement type="headerRow" dxfId="10"/>
      <tableStyleElement type="firstRowStripe" dxfId="9"/>
      <tableStyleElement type="secondRowStripe" dxfId="8"/>
    </tableStyle>
  </tableStyles>
  <colors>
    <mruColors>
      <color rgb="FF02AAFF"/>
      <color rgb="FFD9D9D9"/>
      <color rgb="FFFFCCC7"/>
      <color rgb="FFE1E1E1"/>
      <color rgb="FFFFFFD6"/>
      <color rgb="FFFFFCAD"/>
      <color rgb="FFFFF785"/>
      <color rgb="FFFFF5E6"/>
      <color rgb="FFC6FFBD"/>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63500</xdr:colOff>
      <xdr:row>4</xdr:row>
      <xdr:rowOff>76200</xdr:rowOff>
    </xdr:from>
    <xdr:to>
      <xdr:col>11</xdr:col>
      <xdr:colOff>234950</xdr:colOff>
      <xdr:row>6</xdr:row>
      <xdr:rowOff>260350</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15229644-853E-4434-9957-8185F22809A9}"/>
            </a:ext>
          </a:extLst>
        </xdr:cNvPr>
        <xdr:cNvSpPr/>
      </xdr:nvSpPr>
      <xdr:spPr bwMode="auto">
        <a:xfrm>
          <a:off x="16617950" y="1447800"/>
          <a:ext cx="1390650" cy="717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733424</xdr:colOff>
      <xdr:row>0</xdr:row>
      <xdr:rowOff>152402</xdr:rowOff>
    </xdr:from>
    <xdr:to>
      <xdr:col>1</xdr:col>
      <xdr:colOff>1457325</xdr:colOff>
      <xdr:row>0</xdr:row>
      <xdr:rowOff>447676</xdr:rowOff>
    </xdr:to>
    <xdr:pic>
      <xdr:nvPicPr>
        <xdr:cNvPr id="3" name="Picture 2">
          <a:extLst>
            <a:ext uri="{FF2B5EF4-FFF2-40B4-BE49-F238E27FC236}">
              <a16:creationId xmlns:a16="http://schemas.microsoft.com/office/drawing/2014/main" id="{D8707C58-C0FA-4A34-8E4F-54BF1877C4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4" y="152402"/>
          <a:ext cx="1457326" cy="295274"/>
        </a:xfrm>
        <a:prstGeom prst="rect">
          <a:avLst/>
        </a:prstGeom>
      </xdr:spPr>
    </xdr:pic>
    <xdr:clientData/>
  </xdr:twoCellAnchor>
  <xdr:twoCellAnchor editAs="oneCell">
    <xdr:from>
      <xdr:col>9</xdr:col>
      <xdr:colOff>63500</xdr:colOff>
      <xdr:row>4</xdr:row>
      <xdr:rowOff>76200</xdr:rowOff>
    </xdr:from>
    <xdr:to>
      <xdr:col>11</xdr:col>
      <xdr:colOff>234950</xdr:colOff>
      <xdr:row>6</xdr:row>
      <xdr:rowOff>260350</xdr:rowOff>
    </xdr:to>
    <xdr:pic>
      <xdr:nvPicPr>
        <xdr:cNvPr id="4" name="CommandButton1">
          <a:extLst>
            <a:ext uri="{FF2B5EF4-FFF2-40B4-BE49-F238E27FC236}">
              <a16:creationId xmlns:a16="http://schemas.microsoft.com/office/drawing/2014/main" id="{3420F70F-467F-4B24-B007-C0C450AC60B6}"/>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17950" y="1447800"/>
          <a:ext cx="1390650" cy="7175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st.cleartax.in/reports/business/43f904e7-9687-41e7-95c3-7cec8924f3b2/comparision_gstr3b_to_1" TargetMode="External"/><Relationship Id="rId1" Type="http://schemas.openxmlformats.org/officeDocument/2006/relationships/hyperlink" Target="https://gst.cleartax.in/reports/activ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6"/>
  <sheetViews>
    <sheetView workbookViewId="0"/>
  </sheetViews>
  <sheetFormatPr defaultColWidth="10.140625" defaultRowHeight="12.75" x14ac:dyDescent="0.2"/>
  <cols>
    <col min="1" max="1" width="1.7109375" customWidth="1"/>
    <col min="2" max="2" width="39.7109375" customWidth="1"/>
    <col min="3" max="3" width="13.42578125" customWidth="1"/>
    <col min="4" max="4" width="127.28515625" customWidth="1"/>
  </cols>
  <sheetData>
    <row r="1" spans="2:5" ht="42.75" customHeight="1" x14ac:dyDescent="0.2">
      <c r="E1" t="s">
        <v>306</v>
      </c>
    </row>
    <row r="2" spans="2:5" ht="21" customHeight="1" thickBot="1" x14ac:dyDescent="0.25">
      <c r="B2" s="438" t="s">
        <v>307</v>
      </c>
      <c r="C2" s="438"/>
      <c r="D2" s="438"/>
      <c r="E2" t="s">
        <v>306</v>
      </c>
    </row>
    <row r="3" spans="2:5" ht="21" customHeight="1" thickTop="1" thickBot="1" x14ac:dyDescent="0.25">
      <c r="B3" s="41"/>
      <c r="C3" s="132"/>
      <c r="D3" s="132"/>
    </row>
    <row r="4" spans="2:5" ht="21" customHeight="1" x14ac:dyDescent="0.2">
      <c r="B4" s="133" t="s">
        <v>308</v>
      </c>
      <c r="C4" s="134" t="s">
        <v>309</v>
      </c>
      <c r="D4" s="135" t="s">
        <v>310</v>
      </c>
    </row>
    <row r="5" spans="2:5" ht="21" customHeight="1" x14ac:dyDescent="0.2">
      <c r="B5" s="439" t="s">
        <v>311</v>
      </c>
      <c r="C5" s="440"/>
      <c r="D5" s="441"/>
    </row>
    <row r="6" spans="2:5" ht="21" customHeight="1" x14ac:dyDescent="0.2">
      <c r="B6" s="136" t="s">
        <v>312</v>
      </c>
      <c r="C6" s="127" t="s">
        <v>313</v>
      </c>
      <c r="D6" s="137" t="s">
        <v>327</v>
      </c>
    </row>
    <row r="7" spans="2:5" ht="21" customHeight="1" x14ac:dyDescent="0.2">
      <c r="B7" s="442" t="s">
        <v>314</v>
      </c>
      <c r="C7" s="443"/>
      <c r="D7" s="444"/>
    </row>
    <row r="8" spans="2:5" s="119" customFormat="1" ht="21" customHeight="1" x14ac:dyDescent="0.2">
      <c r="B8" s="136" t="s">
        <v>315</v>
      </c>
      <c r="C8" s="138" t="s">
        <v>313</v>
      </c>
      <c r="D8" s="137" t="s">
        <v>328</v>
      </c>
    </row>
    <row r="9" spans="2:5" s="119" customFormat="1" ht="21" customHeight="1" x14ac:dyDescent="0.2">
      <c r="B9" s="136" t="s">
        <v>316</v>
      </c>
      <c r="C9" s="127" t="s">
        <v>313</v>
      </c>
      <c r="D9" s="137" t="s">
        <v>317</v>
      </c>
    </row>
    <row r="10" spans="2:5" s="119" customFormat="1" ht="21" customHeight="1" x14ac:dyDescent="0.2">
      <c r="B10" s="136" t="s">
        <v>318</v>
      </c>
      <c r="C10" s="127" t="s">
        <v>313</v>
      </c>
      <c r="D10" s="137" t="s">
        <v>319</v>
      </c>
    </row>
    <row r="11" spans="2:5" s="119" customFormat="1" ht="21" customHeight="1" x14ac:dyDescent="0.2">
      <c r="B11" s="136" t="s">
        <v>320</v>
      </c>
      <c r="C11" s="127" t="s">
        <v>313</v>
      </c>
      <c r="D11" s="137" t="s">
        <v>329</v>
      </c>
    </row>
    <row r="12" spans="2:5" s="119" customFormat="1" ht="21" customHeight="1" x14ac:dyDescent="0.2">
      <c r="B12" s="442" t="s">
        <v>321</v>
      </c>
      <c r="C12" s="443"/>
      <c r="D12" s="445"/>
    </row>
    <row r="13" spans="2:5" s="119" customFormat="1" ht="28.5" customHeight="1" x14ac:dyDescent="0.2">
      <c r="B13" s="136" t="s">
        <v>335</v>
      </c>
      <c r="C13" s="138" t="s">
        <v>313</v>
      </c>
      <c r="D13" s="137" t="s">
        <v>330</v>
      </c>
    </row>
    <row r="14" spans="2:5" s="119" customFormat="1" ht="21" customHeight="1" x14ac:dyDescent="0.2">
      <c r="B14" s="136" t="s">
        <v>336</v>
      </c>
      <c r="C14" s="127" t="s">
        <v>313</v>
      </c>
      <c r="D14" s="137" t="s">
        <v>322</v>
      </c>
    </row>
    <row r="15" spans="2:5" s="119" customFormat="1" ht="21" customHeight="1" x14ac:dyDescent="0.2">
      <c r="B15" s="136" t="s">
        <v>337</v>
      </c>
      <c r="C15" s="127" t="s">
        <v>313</v>
      </c>
      <c r="D15" s="137" t="s">
        <v>323</v>
      </c>
    </row>
    <row r="16" spans="2:5" ht="32.25" thickBot="1" x14ac:dyDescent="0.25">
      <c r="B16" s="139" t="s">
        <v>338</v>
      </c>
      <c r="C16" s="140" t="s">
        <v>313</v>
      </c>
      <c r="D16" s="141" t="s">
        <v>334</v>
      </c>
    </row>
  </sheetData>
  <mergeCells count="4">
    <mergeCell ref="B2:D2"/>
    <mergeCell ref="B5:D5"/>
    <mergeCell ref="B7:D7"/>
    <mergeCell ref="B12:D12"/>
  </mergeCells>
  <hyperlinks>
    <hyperlink ref="C8" location="'Filling Status'!A1" display="Go To Sheet" xr:uid="{00000000-0004-0000-0000-000000000000}"/>
    <hyperlink ref="C9" location="'GSTR-1 Vs 3B'!A1" display="Go To Sheet" xr:uid="{00000000-0004-0000-0000-000001000000}"/>
    <hyperlink ref="C13" location="'Section Level Summary'!A1" display="Go To Sheet" xr:uid="{00000000-0004-0000-0000-000002000000}"/>
    <hyperlink ref="C14" location="'Supplier Summary'!A1" display="Go To Sheet" xr:uid="{00000000-0004-0000-0000-000003000000}"/>
    <hyperlink ref="C15" location="'GSTR 3B'!A1" display="Go To Sheet" xr:uid="{00000000-0004-0000-0000-000004000000}"/>
    <hyperlink ref="C11" location="'Supplier Filing Status'!A1" display="GO To Sheet" xr:uid="{00000000-0004-0000-0000-000005000000}"/>
    <hyperlink ref="C6" location="'Health Check Summary'!A1" display="Go To Sheet" xr:uid="{00000000-0004-0000-0000-000006000000}"/>
    <hyperlink ref="C10" location="'GSTR-3B Vs 2A'!A1" display="GO To Sheet" xr:uid="{00000000-0004-0000-0000-000007000000}"/>
    <hyperlink ref="C16" location="'GSTR3B 3.2'!A1" display="Go To Sheet" xr:uid="{00000000-0004-0000-0000-000008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E564"/>
  <sheetViews>
    <sheetView showGridLines="0" workbookViewId="0">
      <selection activeCell="E72" sqref="E72"/>
    </sheetView>
  </sheetViews>
  <sheetFormatPr defaultRowHeight="12.75" x14ac:dyDescent="0.2"/>
  <cols>
    <col min="1" max="1" width="1.7109375" customWidth="1"/>
    <col min="2" max="2" width="19.28515625" customWidth="1"/>
    <col min="3" max="3" width="31" customWidth="1"/>
    <col min="4" max="4" width="26.140625" customWidth="1"/>
    <col min="5" max="5" width="47.28515625" customWidth="1"/>
  </cols>
  <sheetData>
    <row r="2" spans="1:5" ht="21" x14ac:dyDescent="0.2">
      <c r="A2" s="408"/>
      <c r="B2" s="501" t="s">
        <v>339</v>
      </c>
      <c r="C2" s="501"/>
      <c r="D2" s="501"/>
      <c r="E2" s="501"/>
    </row>
    <row r="3" spans="1:5" ht="21" x14ac:dyDescent="0.2">
      <c r="A3" s="408"/>
      <c r="B3" s="501" t="s">
        <v>277</v>
      </c>
      <c r="C3" s="501"/>
      <c r="D3" s="501"/>
      <c r="E3" s="501"/>
    </row>
    <row r="4" spans="1:5" ht="15.75" x14ac:dyDescent="0.25">
      <c r="B4" s="39"/>
      <c r="C4" s="37"/>
      <c r="D4" s="37"/>
      <c r="E4" s="37"/>
    </row>
    <row r="5" spans="1:5" ht="15.75" x14ac:dyDescent="0.2">
      <c r="B5" s="394" t="s">
        <v>189</v>
      </c>
      <c r="C5" s="502" t="s">
        <v>278</v>
      </c>
      <c r="D5" s="502"/>
      <c r="E5" s="503"/>
    </row>
    <row r="6" spans="1:5" ht="15.75" x14ac:dyDescent="0.2">
      <c r="B6" s="391" t="s">
        <v>279</v>
      </c>
      <c r="C6" s="392" t="s">
        <v>280</v>
      </c>
      <c r="D6" s="392" t="s">
        <v>281</v>
      </c>
      <c r="E6" s="393" t="s">
        <v>282</v>
      </c>
    </row>
    <row r="7" spans="1:5" ht="24" customHeight="1" x14ac:dyDescent="0.2">
      <c r="B7" s="387" t="s">
        <v>438</v>
      </c>
      <c r="C7" s="388" t="s">
        <v>439</v>
      </c>
      <c r="D7" s="389">
        <v>5207</v>
      </c>
      <c r="E7" s="390">
        <v>938</v>
      </c>
    </row>
    <row r="8" spans="1:5" ht="24" customHeight="1" x14ac:dyDescent="0.2">
      <c r="B8" s="387" t="s">
        <v>438</v>
      </c>
      <c r="C8" s="388" t="s">
        <v>440</v>
      </c>
      <c r="D8" s="389">
        <v>190461</v>
      </c>
      <c r="E8" s="390">
        <v>34295</v>
      </c>
    </row>
    <row r="9" spans="1:5" ht="24" customHeight="1" x14ac:dyDescent="0.2">
      <c r="B9" s="387" t="s">
        <v>438</v>
      </c>
      <c r="C9" s="388" t="s">
        <v>441</v>
      </c>
      <c r="D9" s="389">
        <v>10501</v>
      </c>
      <c r="E9" s="390">
        <v>1891</v>
      </c>
    </row>
    <row r="10" spans="1:5" ht="24" customHeight="1" x14ac:dyDescent="0.2">
      <c r="B10" s="387" t="s">
        <v>438</v>
      </c>
      <c r="C10" s="388" t="s">
        <v>442</v>
      </c>
      <c r="D10" s="389">
        <v>35801</v>
      </c>
      <c r="E10" s="390">
        <v>6448</v>
      </c>
    </row>
    <row r="11" spans="1:5" ht="24" customHeight="1" x14ac:dyDescent="0.2">
      <c r="B11" s="387" t="s">
        <v>438</v>
      </c>
      <c r="C11" s="388" t="s">
        <v>443</v>
      </c>
      <c r="D11" s="389">
        <v>44388</v>
      </c>
      <c r="E11" s="390">
        <v>7993</v>
      </c>
    </row>
    <row r="12" spans="1:5" ht="24" customHeight="1" x14ac:dyDescent="0.2">
      <c r="B12" s="387" t="s">
        <v>438</v>
      </c>
      <c r="C12" s="388" t="s">
        <v>444</v>
      </c>
      <c r="D12" s="389">
        <v>5767</v>
      </c>
      <c r="E12" s="390">
        <v>1039</v>
      </c>
    </row>
    <row r="13" spans="1:5" ht="24" customHeight="1" x14ac:dyDescent="0.2">
      <c r="B13" s="387" t="s">
        <v>438</v>
      </c>
      <c r="C13" s="388" t="s">
        <v>445</v>
      </c>
      <c r="D13" s="389">
        <v>17957</v>
      </c>
      <c r="E13" s="390">
        <v>3235</v>
      </c>
    </row>
    <row r="14" spans="1:5" ht="24" customHeight="1" x14ac:dyDescent="0.2">
      <c r="B14" s="387" t="s">
        <v>438</v>
      </c>
      <c r="C14" s="388" t="s">
        <v>446</v>
      </c>
      <c r="D14" s="389">
        <v>875878</v>
      </c>
      <c r="E14" s="390">
        <v>157717</v>
      </c>
    </row>
    <row r="15" spans="1:5" ht="24" customHeight="1" x14ac:dyDescent="0.2">
      <c r="B15" s="387" t="s">
        <v>438</v>
      </c>
      <c r="C15" s="388" t="s">
        <v>447</v>
      </c>
      <c r="D15" s="389">
        <v>39610</v>
      </c>
      <c r="E15" s="390">
        <v>7132</v>
      </c>
    </row>
    <row r="16" spans="1:5" ht="24" customHeight="1" x14ac:dyDescent="0.2">
      <c r="B16" s="387" t="s">
        <v>438</v>
      </c>
      <c r="C16" s="388" t="s">
        <v>448</v>
      </c>
      <c r="D16" s="389">
        <v>116641</v>
      </c>
      <c r="E16" s="390">
        <v>21002</v>
      </c>
    </row>
    <row r="17" spans="2:5" ht="24" customHeight="1" x14ac:dyDescent="0.2">
      <c r="B17" s="387" t="s">
        <v>438</v>
      </c>
      <c r="C17" s="388" t="s">
        <v>449</v>
      </c>
      <c r="D17" s="389">
        <v>358492</v>
      </c>
      <c r="E17" s="390">
        <v>64576</v>
      </c>
    </row>
    <row r="18" spans="2:5" ht="24" customHeight="1" x14ac:dyDescent="0.2">
      <c r="B18" s="387" t="s">
        <v>438</v>
      </c>
      <c r="C18" s="388" t="s">
        <v>450</v>
      </c>
      <c r="D18" s="389">
        <v>11442</v>
      </c>
      <c r="E18" s="390">
        <v>2061</v>
      </c>
    </row>
    <row r="19" spans="2:5" ht="24" customHeight="1" x14ac:dyDescent="0.2">
      <c r="B19" s="387" t="s">
        <v>438</v>
      </c>
      <c r="C19" s="388" t="s">
        <v>451</v>
      </c>
      <c r="D19" s="389">
        <v>23409</v>
      </c>
      <c r="E19" s="390">
        <v>4216</v>
      </c>
    </row>
    <row r="20" spans="2:5" ht="24" customHeight="1" x14ac:dyDescent="0.2">
      <c r="B20" s="387" t="s">
        <v>438</v>
      </c>
      <c r="C20" s="388" t="s">
        <v>452</v>
      </c>
      <c r="D20" s="389">
        <v>29688</v>
      </c>
      <c r="E20" s="390">
        <v>5346</v>
      </c>
    </row>
    <row r="21" spans="2:5" ht="24" customHeight="1" x14ac:dyDescent="0.2">
      <c r="B21" s="387" t="s">
        <v>438</v>
      </c>
      <c r="C21" s="388" t="s">
        <v>453</v>
      </c>
      <c r="D21" s="389">
        <v>175421</v>
      </c>
      <c r="E21" s="390">
        <v>31593</v>
      </c>
    </row>
    <row r="22" spans="2:5" ht="24" customHeight="1" x14ac:dyDescent="0.2">
      <c r="B22" s="387" t="s">
        <v>438</v>
      </c>
      <c r="C22" s="388" t="s">
        <v>454</v>
      </c>
      <c r="D22" s="389">
        <v>49542</v>
      </c>
      <c r="E22" s="390">
        <v>8925</v>
      </c>
    </row>
    <row r="23" spans="2:5" ht="24" customHeight="1" x14ac:dyDescent="0.2">
      <c r="B23" s="387" t="s">
        <v>438</v>
      </c>
      <c r="C23" s="388" t="s">
        <v>455</v>
      </c>
      <c r="D23" s="389">
        <v>1626120</v>
      </c>
      <c r="E23" s="390">
        <v>292883</v>
      </c>
    </row>
    <row r="24" spans="2:5" ht="24" customHeight="1" x14ac:dyDescent="0.2">
      <c r="B24" s="387" t="s">
        <v>438</v>
      </c>
      <c r="C24" s="388" t="s">
        <v>456</v>
      </c>
      <c r="D24" s="389">
        <v>6500</v>
      </c>
      <c r="E24" s="390">
        <v>1170</v>
      </c>
    </row>
    <row r="25" spans="2:5" ht="24" customHeight="1" x14ac:dyDescent="0.2">
      <c r="B25" s="387" t="s">
        <v>438</v>
      </c>
      <c r="C25" s="388" t="s">
        <v>457</v>
      </c>
      <c r="D25" s="389">
        <v>5253</v>
      </c>
      <c r="E25" s="390">
        <v>946</v>
      </c>
    </row>
    <row r="26" spans="2:5" ht="24" customHeight="1" x14ac:dyDescent="0.2">
      <c r="B26" s="387" t="s">
        <v>438</v>
      </c>
      <c r="C26" s="388" t="s">
        <v>458</v>
      </c>
      <c r="D26" s="389">
        <v>1999</v>
      </c>
      <c r="E26" s="390">
        <v>360</v>
      </c>
    </row>
    <row r="27" spans="2:5" ht="24" customHeight="1" x14ac:dyDescent="0.2">
      <c r="B27" s="387" t="s">
        <v>438</v>
      </c>
      <c r="C27" s="388" t="s">
        <v>459</v>
      </c>
      <c r="D27" s="389">
        <v>499</v>
      </c>
      <c r="E27" s="390">
        <v>90</v>
      </c>
    </row>
    <row r="28" spans="2:5" ht="24" customHeight="1" x14ac:dyDescent="0.2">
      <c r="B28" s="387" t="s">
        <v>438</v>
      </c>
      <c r="C28" s="388" t="s">
        <v>460</v>
      </c>
      <c r="D28" s="389">
        <v>55453</v>
      </c>
      <c r="E28" s="390">
        <v>9987</v>
      </c>
    </row>
    <row r="29" spans="2:5" ht="24" customHeight="1" x14ac:dyDescent="0.2">
      <c r="B29" s="387" t="s">
        <v>438</v>
      </c>
      <c r="C29" s="388" t="s">
        <v>461</v>
      </c>
      <c r="D29" s="389">
        <v>17592</v>
      </c>
      <c r="E29" s="390">
        <v>3168</v>
      </c>
    </row>
    <row r="30" spans="2:5" ht="24" customHeight="1" x14ac:dyDescent="0.2">
      <c r="B30" s="387" t="s">
        <v>438</v>
      </c>
      <c r="C30" s="388" t="s">
        <v>462</v>
      </c>
      <c r="D30" s="389">
        <v>46947</v>
      </c>
      <c r="E30" s="390">
        <v>8456</v>
      </c>
    </row>
    <row r="31" spans="2:5" ht="24" customHeight="1" x14ac:dyDescent="0.2">
      <c r="B31" s="387" t="s">
        <v>438</v>
      </c>
      <c r="C31" s="388" t="s">
        <v>463</v>
      </c>
      <c r="D31" s="389">
        <v>71995</v>
      </c>
      <c r="E31" s="390">
        <v>12964</v>
      </c>
    </row>
    <row r="32" spans="2:5" ht="24" customHeight="1" x14ac:dyDescent="0.2">
      <c r="B32" s="387" t="s">
        <v>438</v>
      </c>
      <c r="C32" s="388" t="s">
        <v>464</v>
      </c>
      <c r="D32" s="389">
        <v>2499</v>
      </c>
      <c r="E32" s="390">
        <v>450</v>
      </c>
    </row>
    <row r="33" spans="2:5" ht="24" customHeight="1" x14ac:dyDescent="0.2">
      <c r="B33" s="387" t="s">
        <v>438</v>
      </c>
      <c r="C33" s="388" t="s">
        <v>465</v>
      </c>
      <c r="D33" s="389">
        <v>689891</v>
      </c>
      <c r="E33" s="390">
        <v>124241</v>
      </c>
    </row>
    <row r="34" spans="2:5" ht="24" customHeight="1" x14ac:dyDescent="0.2">
      <c r="B34" s="387" t="s">
        <v>438</v>
      </c>
      <c r="C34" s="388" t="s">
        <v>466</v>
      </c>
      <c r="D34" s="389">
        <v>579552</v>
      </c>
      <c r="E34" s="390">
        <v>104384</v>
      </c>
    </row>
    <row r="35" spans="2:5" ht="24" customHeight="1" x14ac:dyDescent="0.2">
      <c r="B35" s="387" t="s">
        <v>438</v>
      </c>
      <c r="C35" s="388" t="s">
        <v>467</v>
      </c>
      <c r="D35" s="389">
        <v>4994</v>
      </c>
      <c r="E35" s="390">
        <v>900</v>
      </c>
    </row>
    <row r="36" spans="2:5" ht="24" customHeight="1" x14ac:dyDescent="0.2">
      <c r="B36" s="387" t="s">
        <v>438</v>
      </c>
      <c r="C36" s="388" t="s">
        <v>468</v>
      </c>
      <c r="D36" s="389">
        <v>373468</v>
      </c>
      <c r="E36" s="390">
        <v>67269</v>
      </c>
    </row>
    <row r="37" spans="2:5" ht="24" customHeight="1" x14ac:dyDescent="0.2">
      <c r="B37" s="387" t="s">
        <v>438</v>
      </c>
      <c r="C37" s="388" t="s">
        <v>469</v>
      </c>
      <c r="D37" s="389">
        <v>20477</v>
      </c>
      <c r="E37" s="390">
        <v>3689</v>
      </c>
    </row>
    <row r="38" spans="2:5" ht="24" customHeight="1" x14ac:dyDescent="0.2">
      <c r="B38" s="387" t="s">
        <v>438</v>
      </c>
      <c r="C38" s="388" t="s">
        <v>470</v>
      </c>
      <c r="D38" s="389">
        <v>235630</v>
      </c>
      <c r="E38" s="390">
        <v>42434</v>
      </c>
    </row>
    <row r="39" spans="2:5" ht="24" customHeight="1" x14ac:dyDescent="0.2">
      <c r="B39" s="387" t="s">
        <v>471</v>
      </c>
      <c r="C39" s="388" t="s">
        <v>439</v>
      </c>
      <c r="D39" s="389">
        <v>3599</v>
      </c>
      <c r="E39" s="390">
        <v>648</v>
      </c>
    </row>
    <row r="40" spans="2:5" ht="24" customHeight="1" x14ac:dyDescent="0.2">
      <c r="B40" s="387" t="s">
        <v>471</v>
      </c>
      <c r="C40" s="388" t="s">
        <v>440</v>
      </c>
      <c r="D40" s="389">
        <v>113022</v>
      </c>
      <c r="E40" s="390">
        <v>20347</v>
      </c>
    </row>
    <row r="41" spans="2:5" ht="24" customHeight="1" x14ac:dyDescent="0.2">
      <c r="B41" s="387" t="s">
        <v>471</v>
      </c>
      <c r="C41" s="388" t="s">
        <v>441</v>
      </c>
      <c r="D41" s="389">
        <v>499</v>
      </c>
      <c r="E41" s="390">
        <v>90</v>
      </c>
    </row>
    <row r="42" spans="2:5" ht="24" customHeight="1" x14ac:dyDescent="0.2">
      <c r="B42" s="387" t="s">
        <v>471</v>
      </c>
      <c r="C42" s="388" t="s">
        <v>442</v>
      </c>
      <c r="D42" s="389">
        <v>8196</v>
      </c>
      <c r="E42" s="390">
        <v>1476</v>
      </c>
    </row>
    <row r="43" spans="2:5" ht="24" customHeight="1" x14ac:dyDescent="0.2">
      <c r="B43" s="387" t="s">
        <v>471</v>
      </c>
      <c r="C43" s="388" t="s">
        <v>443</v>
      </c>
      <c r="D43" s="389">
        <v>11068</v>
      </c>
      <c r="E43" s="390">
        <v>1994</v>
      </c>
    </row>
    <row r="44" spans="2:5" ht="24" customHeight="1" x14ac:dyDescent="0.2">
      <c r="B44" s="387" t="s">
        <v>471</v>
      </c>
      <c r="C44" s="388" t="s">
        <v>444</v>
      </c>
      <c r="D44" s="389">
        <v>11547</v>
      </c>
      <c r="E44" s="390">
        <v>2079</v>
      </c>
    </row>
    <row r="45" spans="2:5" ht="24" customHeight="1" x14ac:dyDescent="0.2">
      <c r="B45" s="387" t="s">
        <v>471</v>
      </c>
      <c r="C45" s="388" t="s">
        <v>445</v>
      </c>
      <c r="D45" s="389">
        <v>2996</v>
      </c>
      <c r="E45" s="390">
        <v>540</v>
      </c>
    </row>
    <row r="46" spans="2:5" ht="24" customHeight="1" x14ac:dyDescent="0.2">
      <c r="B46" s="387" t="s">
        <v>471</v>
      </c>
      <c r="C46" s="388" t="s">
        <v>446</v>
      </c>
      <c r="D46" s="389">
        <v>218748</v>
      </c>
      <c r="E46" s="390">
        <v>39389</v>
      </c>
    </row>
    <row r="47" spans="2:5" ht="24" customHeight="1" x14ac:dyDescent="0.2">
      <c r="B47" s="387" t="s">
        <v>471</v>
      </c>
      <c r="C47" s="388" t="s">
        <v>447</v>
      </c>
      <c r="D47" s="389">
        <v>2797</v>
      </c>
      <c r="E47" s="390">
        <v>504</v>
      </c>
    </row>
    <row r="48" spans="2:5" ht="24" customHeight="1" x14ac:dyDescent="0.2">
      <c r="B48" s="387" t="s">
        <v>471</v>
      </c>
      <c r="C48" s="388" t="s">
        <v>448</v>
      </c>
      <c r="D48" s="389">
        <v>31435</v>
      </c>
      <c r="E48" s="390">
        <v>5661</v>
      </c>
    </row>
    <row r="49" spans="2:5" ht="24" customHeight="1" x14ac:dyDescent="0.2">
      <c r="B49" s="387" t="s">
        <v>471</v>
      </c>
      <c r="C49" s="388" t="s">
        <v>449</v>
      </c>
      <c r="D49" s="389">
        <v>77546</v>
      </c>
      <c r="E49" s="390">
        <v>13968</v>
      </c>
    </row>
    <row r="50" spans="2:5" ht="24" customHeight="1" x14ac:dyDescent="0.2">
      <c r="B50" s="387" t="s">
        <v>471</v>
      </c>
      <c r="C50" s="388" t="s">
        <v>450</v>
      </c>
      <c r="D50" s="389">
        <v>3599</v>
      </c>
      <c r="E50" s="390">
        <v>648</v>
      </c>
    </row>
    <row r="51" spans="2:5" ht="24" customHeight="1" x14ac:dyDescent="0.2">
      <c r="B51" s="387" t="s">
        <v>471</v>
      </c>
      <c r="C51" s="388" t="s">
        <v>451</v>
      </c>
      <c r="D51" s="389">
        <v>4296</v>
      </c>
      <c r="E51" s="390">
        <v>774</v>
      </c>
    </row>
    <row r="52" spans="2:5" ht="24" customHeight="1" x14ac:dyDescent="0.2">
      <c r="B52" s="387" t="s">
        <v>471</v>
      </c>
      <c r="C52" s="388" t="s">
        <v>452</v>
      </c>
      <c r="D52" s="389">
        <v>9295</v>
      </c>
      <c r="E52" s="390">
        <v>1674</v>
      </c>
    </row>
    <row r="53" spans="2:5" ht="24" customHeight="1" x14ac:dyDescent="0.2">
      <c r="B53" s="387" t="s">
        <v>471</v>
      </c>
      <c r="C53" s="388" t="s">
        <v>453</v>
      </c>
      <c r="D53" s="389">
        <v>52731</v>
      </c>
      <c r="E53" s="390">
        <v>9495</v>
      </c>
    </row>
    <row r="54" spans="2:5" ht="24" customHeight="1" x14ac:dyDescent="0.2">
      <c r="B54" s="387" t="s">
        <v>471</v>
      </c>
      <c r="C54" s="388" t="s">
        <v>454</v>
      </c>
      <c r="D54" s="389">
        <v>50966</v>
      </c>
      <c r="E54" s="390">
        <v>9176</v>
      </c>
    </row>
    <row r="55" spans="2:5" ht="24" customHeight="1" x14ac:dyDescent="0.2">
      <c r="B55" s="387" t="s">
        <v>471</v>
      </c>
      <c r="C55" s="388" t="s">
        <v>455</v>
      </c>
      <c r="D55" s="389">
        <v>396602</v>
      </c>
      <c r="E55" s="390">
        <v>71429</v>
      </c>
    </row>
    <row r="56" spans="2:5" ht="24" customHeight="1" x14ac:dyDescent="0.2">
      <c r="B56" s="387" t="s">
        <v>471</v>
      </c>
      <c r="C56" s="388" t="s">
        <v>458</v>
      </c>
      <c r="D56" s="389">
        <v>499</v>
      </c>
      <c r="E56" s="390">
        <v>90</v>
      </c>
    </row>
    <row r="57" spans="2:5" ht="24" customHeight="1" x14ac:dyDescent="0.2">
      <c r="B57" s="387" t="s">
        <v>471</v>
      </c>
      <c r="C57" s="388" t="s">
        <v>460</v>
      </c>
      <c r="D57" s="389">
        <v>13290</v>
      </c>
      <c r="E57" s="390">
        <v>2394</v>
      </c>
    </row>
    <row r="58" spans="2:5" ht="24" customHeight="1" x14ac:dyDescent="0.2">
      <c r="B58" s="387" t="s">
        <v>471</v>
      </c>
      <c r="C58" s="388" t="s">
        <v>461</v>
      </c>
      <c r="D58" s="389">
        <v>5850</v>
      </c>
      <c r="E58" s="390">
        <v>1053</v>
      </c>
    </row>
    <row r="59" spans="2:5" ht="24" customHeight="1" x14ac:dyDescent="0.2">
      <c r="B59" s="387" t="s">
        <v>471</v>
      </c>
      <c r="C59" s="388" t="s">
        <v>462</v>
      </c>
      <c r="D59" s="389">
        <v>8294</v>
      </c>
      <c r="E59" s="390">
        <v>1494</v>
      </c>
    </row>
    <row r="60" spans="2:5" ht="24" customHeight="1" x14ac:dyDescent="0.2">
      <c r="B60" s="387" t="s">
        <v>471</v>
      </c>
      <c r="C60" s="388" t="s">
        <v>463</v>
      </c>
      <c r="D60" s="389">
        <v>9647</v>
      </c>
      <c r="E60" s="390">
        <v>1737</v>
      </c>
    </row>
    <row r="61" spans="2:5" ht="24" customHeight="1" x14ac:dyDescent="0.2">
      <c r="B61" s="387" t="s">
        <v>471</v>
      </c>
      <c r="C61" s="388" t="s">
        <v>465</v>
      </c>
      <c r="D61" s="389">
        <v>212960</v>
      </c>
      <c r="E61" s="390">
        <v>38353</v>
      </c>
    </row>
    <row r="62" spans="2:5" ht="24" customHeight="1" x14ac:dyDescent="0.2">
      <c r="B62" s="387" t="s">
        <v>471</v>
      </c>
      <c r="C62" s="388" t="s">
        <v>466</v>
      </c>
      <c r="D62" s="389">
        <v>137352</v>
      </c>
      <c r="E62" s="390">
        <v>24741</v>
      </c>
    </row>
    <row r="63" spans="2:5" ht="24" customHeight="1" x14ac:dyDescent="0.2">
      <c r="B63" s="387" t="s">
        <v>471</v>
      </c>
      <c r="C63" s="388" t="s">
        <v>468</v>
      </c>
      <c r="D63" s="389">
        <v>91359</v>
      </c>
      <c r="E63" s="390">
        <v>16454</v>
      </c>
    </row>
    <row r="64" spans="2:5" ht="24" customHeight="1" x14ac:dyDescent="0.2">
      <c r="B64" s="387" t="s">
        <v>471</v>
      </c>
      <c r="C64" s="388" t="s">
        <v>469</v>
      </c>
      <c r="D64" s="389">
        <v>2695</v>
      </c>
      <c r="E64" s="390">
        <v>486</v>
      </c>
    </row>
    <row r="65" spans="2:5" ht="24" customHeight="1" x14ac:dyDescent="0.2">
      <c r="B65" s="387" t="s">
        <v>471</v>
      </c>
      <c r="C65" s="388" t="s">
        <v>470</v>
      </c>
      <c r="D65" s="389">
        <v>58608</v>
      </c>
      <c r="E65" s="390">
        <v>10553</v>
      </c>
    </row>
    <row r="66" spans="2:5" ht="24" customHeight="1" x14ac:dyDescent="0.2">
      <c r="B66" s="387" t="s">
        <v>472</v>
      </c>
      <c r="C66" s="388" t="s">
        <v>439</v>
      </c>
      <c r="D66" s="389">
        <v>499</v>
      </c>
      <c r="E66" s="390">
        <v>90</v>
      </c>
    </row>
    <row r="67" spans="2:5" ht="24" customHeight="1" x14ac:dyDescent="0.2">
      <c r="B67" s="387" t="s">
        <v>472</v>
      </c>
      <c r="C67" s="388" t="s">
        <v>440</v>
      </c>
      <c r="D67" s="389">
        <v>19142</v>
      </c>
      <c r="E67" s="390">
        <v>3445.92</v>
      </c>
    </row>
    <row r="68" spans="2:5" ht="24" customHeight="1" x14ac:dyDescent="0.2">
      <c r="B68" s="387" t="s">
        <v>472</v>
      </c>
      <c r="C68" s="388" t="s">
        <v>442</v>
      </c>
      <c r="D68" s="389">
        <v>9296</v>
      </c>
      <c r="E68" s="390">
        <v>1674</v>
      </c>
    </row>
    <row r="69" spans="2:5" ht="24" customHeight="1" x14ac:dyDescent="0.2">
      <c r="B69" s="387" t="s">
        <v>472</v>
      </c>
      <c r="C69" s="388" t="s">
        <v>443</v>
      </c>
      <c r="D69" s="389">
        <v>499</v>
      </c>
      <c r="E69" s="390">
        <v>90</v>
      </c>
    </row>
    <row r="70" spans="2:5" ht="24" customHeight="1" x14ac:dyDescent="0.2">
      <c r="B70" s="387" t="s">
        <v>472</v>
      </c>
      <c r="C70" s="388" t="s">
        <v>444</v>
      </c>
      <c r="D70" s="389">
        <v>3798</v>
      </c>
      <c r="E70" s="390">
        <v>684</v>
      </c>
    </row>
    <row r="71" spans="2:5" ht="24" customHeight="1" x14ac:dyDescent="0.2">
      <c r="B71" s="387" t="s">
        <v>472</v>
      </c>
      <c r="C71" s="388" t="s">
        <v>445</v>
      </c>
      <c r="D71" s="389">
        <v>499</v>
      </c>
      <c r="E71" s="390">
        <v>90</v>
      </c>
    </row>
    <row r="72" spans="2:5" ht="24" customHeight="1" x14ac:dyDescent="0.2">
      <c r="B72" s="387" t="s">
        <v>472</v>
      </c>
      <c r="C72" s="388" t="s">
        <v>446</v>
      </c>
      <c r="D72" s="389">
        <v>56575</v>
      </c>
      <c r="E72" s="390" t="s">
        <v>306</v>
      </c>
    </row>
    <row r="73" spans="2:5" ht="24" customHeight="1" x14ac:dyDescent="0.2">
      <c r="B73" s="387" t="s">
        <v>472</v>
      </c>
      <c r="C73" s="388" t="s">
        <v>447</v>
      </c>
      <c r="D73" s="389">
        <v>6997</v>
      </c>
      <c r="E73" s="390">
        <v>1260</v>
      </c>
    </row>
    <row r="74" spans="2:5" ht="24" customHeight="1" x14ac:dyDescent="0.2">
      <c r="B74" s="387" t="s">
        <v>472</v>
      </c>
      <c r="C74" s="388" t="s">
        <v>448</v>
      </c>
      <c r="D74" s="389">
        <v>13198</v>
      </c>
      <c r="E74" s="390">
        <v>2376</v>
      </c>
    </row>
    <row r="75" spans="2:5" ht="24" customHeight="1" x14ac:dyDescent="0.2">
      <c r="B75" s="387" t="s">
        <v>472</v>
      </c>
      <c r="C75" s="388" t="s">
        <v>449</v>
      </c>
      <c r="D75" s="389">
        <v>13186</v>
      </c>
      <c r="E75" s="390">
        <v>2375</v>
      </c>
    </row>
    <row r="76" spans="2:5" ht="24" customHeight="1" x14ac:dyDescent="0.2">
      <c r="B76" s="387" t="s">
        <v>472</v>
      </c>
      <c r="C76" s="388" t="s">
        <v>450</v>
      </c>
      <c r="D76" s="389">
        <v>3497</v>
      </c>
      <c r="E76" s="390">
        <v>630</v>
      </c>
    </row>
    <row r="77" spans="2:5" ht="24" customHeight="1" x14ac:dyDescent="0.2">
      <c r="B77" s="387" t="s">
        <v>472</v>
      </c>
      <c r="C77" s="388" t="s">
        <v>452</v>
      </c>
      <c r="D77" s="389">
        <v>3100</v>
      </c>
      <c r="E77" s="390">
        <v>558</v>
      </c>
    </row>
    <row r="78" spans="2:5" ht="24" customHeight="1" x14ac:dyDescent="0.2">
      <c r="B78" s="387" t="s">
        <v>472</v>
      </c>
      <c r="C78" s="388" t="s">
        <v>453</v>
      </c>
      <c r="D78" s="389">
        <v>42488</v>
      </c>
      <c r="E78" s="390">
        <v>7650</v>
      </c>
    </row>
    <row r="79" spans="2:5" ht="24" customHeight="1" x14ac:dyDescent="0.2">
      <c r="B79" s="387" t="s">
        <v>472</v>
      </c>
      <c r="C79" s="388" t="s">
        <v>454</v>
      </c>
      <c r="D79" s="389">
        <v>1500</v>
      </c>
      <c r="E79" s="390">
        <v>270</v>
      </c>
    </row>
    <row r="80" spans="2:5" ht="24" customHeight="1" x14ac:dyDescent="0.2">
      <c r="B80" s="387" t="s">
        <v>472</v>
      </c>
      <c r="C80" s="388" t="s">
        <v>455</v>
      </c>
      <c r="D80" s="389">
        <v>200361.60000000001</v>
      </c>
      <c r="E80" s="390">
        <v>36077.1</v>
      </c>
    </row>
    <row r="81" spans="2:5" ht="24" customHeight="1" x14ac:dyDescent="0.2">
      <c r="B81" s="387" t="s">
        <v>472</v>
      </c>
      <c r="C81" s="388" t="s">
        <v>457</v>
      </c>
      <c r="D81" s="389">
        <v>4699</v>
      </c>
      <c r="E81" s="390">
        <v>846</v>
      </c>
    </row>
    <row r="82" spans="2:5" ht="24" customHeight="1" x14ac:dyDescent="0.2">
      <c r="B82" s="387" t="s">
        <v>472</v>
      </c>
      <c r="C82" s="388" t="s">
        <v>460</v>
      </c>
      <c r="D82" s="389">
        <v>11849</v>
      </c>
      <c r="E82" s="390">
        <v>2133</v>
      </c>
    </row>
    <row r="83" spans="2:5" ht="24" customHeight="1" x14ac:dyDescent="0.2">
      <c r="B83" s="387" t="s">
        <v>472</v>
      </c>
      <c r="C83" s="388" t="s">
        <v>462</v>
      </c>
      <c r="D83" s="389">
        <v>15648</v>
      </c>
      <c r="E83" s="390">
        <v>2817</v>
      </c>
    </row>
    <row r="84" spans="2:5" ht="24" customHeight="1" x14ac:dyDescent="0.2">
      <c r="B84" s="387" t="s">
        <v>472</v>
      </c>
      <c r="C84" s="388" t="s">
        <v>463</v>
      </c>
      <c r="D84" s="389">
        <v>9600</v>
      </c>
      <c r="E84" s="390">
        <v>1728</v>
      </c>
    </row>
    <row r="85" spans="2:5" ht="24" customHeight="1" x14ac:dyDescent="0.2">
      <c r="B85" s="387" t="s">
        <v>472</v>
      </c>
      <c r="C85" s="388" t="s">
        <v>464</v>
      </c>
      <c r="D85" s="389">
        <v>1999</v>
      </c>
      <c r="E85" s="390">
        <v>360</v>
      </c>
    </row>
    <row r="86" spans="2:5" ht="24" customHeight="1" x14ac:dyDescent="0.2">
      <c r="B86" s="387" t="s">
        <v>472</v>
      </c>
      <c r="C86" s="388" t="s">
        <v>465</v>
      </c>
      <c r="D86" s="389">
        <v>149187.20000000001</v>
      </c>
      <c r="E86" s="390">
        <v>26858.9</v>
      </c>
    </row>
    <row r="87" spans="2:5" ht="24" customHeight="1" x14ac:dyDescent="0.2">
      <c r="B87" s="387" t="s">
        <v>472</v>
      </c>
      <c r="C87" s="388" t="s">
        <v>466</v>
      </c>
      <c r="D87" s="389">
        <v>72957.100000000006</v>
      </c>
      <c r="E87" s="390">
        <v>13136.06</v>
      </c>
    </row>
    <row r="88" spans="2:5" ht="24" customHeight="1" x14ac:dyDescent="0.2">
      <c r="B88" s="387" t="s">
        <v>472</v>
      </c>
      <c r="C88" s="388" t="s">
        <v>468</v>
      </c>
      <c r="D88" s="389">
        <v>34061.1</v>
      </c>
      <c r="E88" s="390">
        <v>6133.26</v>
      </c>
    </row>
    <row r="89" spans="2:5" ht="24" customHeight="1" x14ac:dyDescent="0.2">
      <c r="B89" s="387" t="s">
        <v>472</v>
      </c>
      <c r="C89" s="388" t="s">
        <v>469</v>
      </c>
      <c r="D89" s="389">
        <v>999</v>
      </c>
      <c r="E89" s="390">
        <v>180</v>
      </c>
    </row>
    <row r="90" spans="2:5" ht="24" customHeight="1" x14ac:dyDescent="0.2">
      <c r="B90" s="387" t="s">
        <v>472</v>
      </c>
      <c r="C90" s="388" t="s">
        <v>470</v>
      </c>
      <c r="D90" s="389">
        <v>13947</v>
      </c>
      <c r="E90" s="390">
        <v>2511.1799999999998</v>
      </c>
    </row>
    <row r="91" spans="2:5" ht="24" customHeight="1" x14ac:dyDescent="0.2">
      <c r="B91" s="387" t="s">
        <v>473</v>
      </c>
      <c r="C91" s="388" t="s">
        <v>439</v>
      </c>
      <c r="D91" s="389">
        <v>499</v>
      </c>
      <c r="E91" s="390">
        <v>90</v>
      </c>
    </row>
    <row r="92" spans="2:5" ht="24" customHeight="1" x14ac:dyDescent="0.2">
      <c r="B92" s="387" t="s">
        <v>473</v>
      </c>
      <c r="C92" s="388" t="s">
        <v>440</v>
      </c>
      <c r="D92" s="389">
        <v>19142</v>
      </c>
      <c r="E92" s="390">
        <v>3445.92</v>
      </c>
    </row>
    <row r="93" spans="2:5" ht="24" customHeight="1" x14ac:dyDescent="0.2">
      <c r="B93" s="387" t="s">
        <v>473</v>
      </c>
      <c r="C93" s="388" t="s">
        <v>442</v>
      </c>
      <c r="D93" s="389">
        <v>9296</v>
      </c>
      <c r="E93" s="390">
        <v>1674</v>
      </c>
    </row>
    <row r="94" spans="2:5" ht="24" customHeight="1" x14ac:dyDescent="0.2">
      <c r="B94" s="387" t="s">
        <v>473</v>
      </c>
      <c r="C94" s="388" t="s">
        <v>443</v>
      </c>
      <c r="D94" s="389">
        <v>15499</v>
      </c>
      <c r="E94" s="390">
        <v>2790</v>
      </c>
    </row>
    <row r="95" spans="2:5" ht="24" customHeight="1" x14ac:dyDescent="0.2">
      <c r="B95" s="387" t="s">
        <v>473</v>
      </c>
      <c r="C95" s="388" t="s">
        <v>444</v>
      </c>
      <c r="D95" s="389">
        <v>3798</v>
      </c>
      <c r="E95" s="390">
        <v>684</v>
      </c>
    </row>
    <row r="96" spans="2:5" ht="24" customHeight="1" x14ac:dyDescent="0.2">
      <c r="B96" s="387" t="s">
        <v>473</v>
      </c>
      <c r="C96" s="388" t="s">
        <v>445</v>
      </c>
      <c r="D96" s="389">
        <v>499</v>
      </c>
      <c r="E96" s="390">
        <v>90</v>
      </c>
    </row>
    <row r="97" spans="2:5" ht="24" customHeight="1" x14ac:dyDescent="0.2">
      <c r="B97" s="387" t="s">
        <v>473</v>
      </c>
      <c r="C97" s="388" t="s">
        <v>446</v>
      </c>
      <c r="D97" s="389">
        <v>969171.25</v>
      </c>
      <c r="E97" s="390">
        <v>174480.65</v>
      </c>
    </row>
    <row r="98" spans="2:5" ht="24" customHeight="1" x14ac:dyDescent="0.2">
      <c r="B98" s="387" t="s">
        <v>473</v>
      </c>
      <c r="C98" s="388" t="s">
        <v>447</v>
      </c>
      <c r="D98" s="389">
        <v>6997</v>
      </c>
      <c r="E98" s="390">
        <v>1260</v>
      </c>
    </row>
    <row r="99" spans="2:5" ht="24" customHeight="1" x14ac:dyDescent="0.2">
      <c r="B99" s="387" t="s">
        <v>473</v>
      </c>
      <c r="C99" s="388" t="s">
        <v>448</v>
      </c>
      <c r="D99" s="389">
        <v>13198</v>
      </c>
      <c r="E99" s="390">
        <v>2376</v>
      </c>
    </row>
    <row r="100" spans="2:5" ht="24" customHeight="1" x14ac:dyDescent="0.2">
      <c r="B100" s="387" t="s">
        <v>473</v>
      </c>
      <c r="C100" s="388" t="s">
        <v>449</v>
      </c>
      <c r="D100" s="389">
        <v>150686</v>
      </c>
      <c r="E100" s="390">
        <v>27125</v>
      </c>
    </row>
    <row r="101" spans="2:5" ht="24" customHeight="1" x14ac:dyDescent="0.2">
      <c r="B101" s="387" t="s">
        <v>473</v>
      </c>
      <c r="C101" s="388" t="s">
        <v>450</v>
      </c>
      <c r="D101" s="389">
        <v>3497</v>
      </c>
      <c r="E101" s="390">
        <v>630</v>
      </c>
    </row>
    <row r="102" spans="2:5" ht="24" customHeight="1" x14ac:dyDescent="0.2">
      <c r="B102" s="387" t="s">
        <v>473</v>
      </c>
      <c r="C102" s="388" t="s">
        <v>452</v>
      </c>
      <c r="D102" s="389">
        <v>3100</v>
      </c>
      <c r="E102" s="390">
        <v>558</v>
      </c>
    </row>
    <row r="103" spans="2:5" ht="24" customHeight="1" x14ac:dyDescent="0.2">
      <c r="B103" s="387" t="s">
        <v>473</v>
      </c>
      <c r="C103" s="388" t="s">
        <v>453</v>
      </c>
      <c r="D103" s="389">
        <v>42488</v>
      </c>
      <c r="E103" s="390">
        <v>7650</v>
      </c>
    </row>
    <row r="104" spans="2:5" ht="24" customHeight="1" x14ac:dyDescent="0.2">
      <c r="B104" s="387" t="s">
        <v>473</v>
      </c>
      <c r="C104" s="388" t="s">
        <v>454</v>
      </c>
      <c r="D104" s="389">
        <v>1500</v>
      </c>
      <c r="E104" s="390">
        <v>270</v>
      </c>
    </row>
    <row r="105" spans="2:5" ht="24" customHeight="1" x14ac:dyDescent="0.2">
      <c r="B105" s="387" t="s">
        <v>473</v>
      </c>
      <c r="C105" s="388" t="s">
        <v>455</v>
      </c>
      <c r="D105" s="389">
        <v>186188.6</v>
      </c>
      <c r="E105" s="390">
        <v>33526.32</v>
      </c>
    </row>
    <row r="106" spans="2:5" ht="24" customHeight="1" x14ac:dyDescent="0.2">
      <c r="B106" s="387" t="s">
        <v>473</v>
      </c>
      <c r="C106" s="388" t="s">
        <v>457</v>
      </c>
      <c r="D106" s="389">
        <v>4699</v>
      </c>
      <c r="E106" s="390">
        <v>846</v>
      </c>
    </row>
    <row r="107" spans="2:5" ht="24" customHeight="1" x14ac:dyDescent="0.2">
      <c r="B107" s="387" t="s">
        <v>473</v>
      </c>
      <c r="C107" s="388" t="s">
        <v>460</v>
      </c>
      <c r="D107" s="389">
        <v>11849</v>
      </c>
      <c r="E107" s="390">
        <v>2133</v>
      </c>
    </row>
    <row r="108" spans="2:5" ht="24" customHeight="1" x14ac:dyDescent="0.2">
      <c r="B108" s="387" t="s">
        <v>473</v>
      </c>
      <c r="C108" s="388" t="s">
        <v>462</v>
      </c>
      <c r="D108" s="389">
        <v>15648</v>
      </c>
      <c r="E108" s="390">
        <v>2817</v>
      </c>
    </row>
    <row r="109" spans="2:5" ht="24" customHeight="1" x14ac:dyDescent="0.2">
      <c r="B109" s="387" t="s">
        <v>473</v>
      </c>
      <c r="C109" s="388" t="s">
        <v>463</v>
      </c>
      <c r="D109" s="389">
        <v>9600</v>
      </c>
      <c r="E109" s="390">
        <v>1728</v>
      </c>
    </row>
    <row r="110" spans="2:5" ht="24" customHeight="1" x14ac:dyDescent="0.2">
      <c r="B110" s="387" t="s">
        <v>473</v>
      </c>
      <c r="C110" s="388" t="s">
        <v>464</v>
      </c>
      <c r="D110" s="389">
        <v>1999</v>
      </c>
      <c r="E110" s="390">
        <v>360</v>
      </c>
    </row>
    <row r="111" spans="2:5" ht="24" customHeight="1" x14ac:dyDescent="0.2">
      <c r="B111" s="387" t="s">
        <v>473</v>
      </c>
      <c r="C111" s="388" t="s">
        <v>465</v>
      </c>
      <c r="D111" s="389">
        <v>152982.20000000001</v>
      </c>
      <c r="E111" s="390">
        <v>27542.9</v>
      </c>
    </row>
    <row r="112" spans="2:5" ht="24" customHeight="1" x14ac:dyDescent="0.2">
      <c r="B112" s="387" t="s">
        <v>473</v>
      </c>
      <c r="C112" s="388" t="s">
        <v>466</v>
      </c>
      <c r="D112" s="389">
        <v>69857.100000000006</v>
      </c>
      <c r="E112" s="390">
        <v>12578.06</v>
      </c>
    </row>
    <row r="113" spans="2:5" ht="24" customHeight="1" x14ac:dyDescent="0.2">
      <c r="B113" s="387" t="s">
        <v>473</v>
      </c>
      <c r="C113" s="388" t="s">
        <v>468</v>
      </c>
      <c r="D113" s="389">
        <v>34061.1</v>
      </c>
      <c r="E113" s="390">
        <v>6133.26</v>
      </c>
    </row>
    <row r="114" spans="2:5" ht="24" customHeight="1" x14ac:dyDescent="0.2">
      <c r="B114" s="387" t="s">
        <v>473</v>
      </c>
      <c r="C114" s="388" t="s">
        <v>469</v>
      </c>
      <c r="D114" s="389">
        <v>999</v>
      </c>
      <c r="E114" s="390">
        <v>180</v>
      </c>
    </row>
    <row r="115" spans="2:5" ht="24" customHeight="1" x14ac:dyDescent="0.2">
      <c r="B115" s="387" t="s">
        <v>473</v>
      </c>
      <c r="C115" s="388" t="s">
        <v>470</v>
      </c>
      <c r="D115" s="389">
        <v>13947</v>
      </c>
      <c r="E115" s="390">
        <v>2511.1799999999998</v>
      </c>
    </row>
    <row r="116" spans="2:5" ht="24" customHeight="1" x14ac:dyDescent="0.2">
      <c r="B116" s="387" t="s">
        <v>474</v>
      </c>
      <c r="C116" s="388" t="s">
        <v>439</v>
      </c>
      <c r="D116" s="389">
        <v>12.71</v>
      </c>
      <c r="E116" s="390">
        <v>2.29</v>
      </c>
    </row>
    <row r="117" spans="2:5" ht="24" customHeight="1" x14ac:dyDescent="0.2">
      <c r="B117" s="387" t="s">
        <v>474</v>
      </c>
      <c r="C117" s="388" t="s">
        <v>440</v>
      </c>
      <c r="D117" s="389">
        <v>38157</v>
      </c>
      <c r="E117" s="390">
        <v>6868</v>
      </c>
    </row>
    <row r="118" spans="2:5" ht="24" customHeight="1" x14ac:dyDescent="0.2">
      <c r="B118" s="387" t="s">
        <v>474</v>
      </c>
      <c r="C118" s="388" t="s">
        <v>441</v>
      </c>
      <c r="D118" s="389">
        <v>2006.78</v>
      </c>
      <c r="E118" s="390">
        <v>361.22</v>
      </c>
    </row>
    <row r="119" spans="2:5" ht="24" customHeight="1" x14ac:dyDescent="0.2">
      <c r="B119" s="387" t="s">
        <v>474</v>
      </c>
      <c r="C119" s="388" t="s">
        <v>442</v>
      </c>
      <c r="D119" s="389">
        <v>23859.32</v>
      </c>
      <c r="E119" s="390">
        <v>4294.68</v>
      </c>
    </row>
    <row r="120" spans="2:5" ht="24" customHeight="1" x14ac:dyDescent="0.2">
      <c r="B120" s="387" t="s">
        <v>474</v>
      </c>
      <c r="C120" s="388" t="s">
        <v>443</v>
      </c>
      <c r="D120" s="389">
        <v>39061.86</v>
      </c>
      <c r="E120" s="390">
        <v>7031.14</v>
      </c>
    </row>
    <row r="121" spans="2:5" ht="24" customHeight="1" x14ac:dyDescent="0.2">
      <c r="B121" s="387" t="s">
        <v>474</v>
      </c>
      <c r="C121" s="388" t="s">
        <v>445</v>
      </c>
      <c r="D121" s="389">
        <v>1999.15</v>
      </c>
      <c r="E121" s="390">
        <v>359.85</v>
      </c>
    </row>
    <row r="122" spans="2:5" ht="24" customHeight="1" x14ac:dyDescent="0.2">
      <c r="B122" s="387" t="s">
        <v>474</v>
      </c>
      <c r="C122" s="388" t="s">
        <v>446</v>
      </c>
      <c r="D122" s="389">
        <v>59304.24</v>
      </c>
      <c r="E122" s="390">
        <v>10674.76</v>
      </c>
    </row>
    <row r="123" spans="2:5" ht="24" customHeight="1" x14ac:dyDescent="0.2">
      <c r="B123" s="387" t="s">
        <v>474</v>
      </c>
      <c r="C123" s="388" t="s">
        <v>447</v>
      </c>
      <c r="D123" s="389">
        <v>2000</v>
      </c>
      <c r="E123" s="390">
        <v>360</v>
      </c>
    </row>
    <row r="124" spans="2:5" ht="24" customHeight="1" x14ac:dyDescent="0.2">
      <c r="B124" s="387" t="s">
        <v>474</v>
      </c>
      <c r="C124" s="388" t="s">
        <v>448</v>
      </c>
      <c r="D124" s="389">
        <v>29230.51</v>
      </c>
      <c r="E124" s="390">
        <v>5261.49</v>
      </c>
    </row>
    <row r="125" spans="2:5" ht="24" customHeight="1" x14ac:dyDescent="0.2">
      <c r="B125" s="387" t="s">
        <v>474</v>
      </c>
      <c r="C125" s="388" t="s">
        <v>449</v>
      </c>
      <c r="D125" s="389">
        <v>34650.85</v>
      </c>
      <c r="E125" s="390">
        <v>6237.15</v>
      </c>
    </row>
    <row r="126" spans="2:5" ht="24" customHeight="1" x14ac:dyDescent="0.2">
      <c r="B126" s="387" t="s">
        <v>474</v>
      </c>
      <c r="C126" s="388" t="s">
        <v>450</v>
      </c>
      <c r="D126" s="389">
        <v>9847.4599999999991</v>
      </c>
      <c r="E126" s="390">
        <v>1772.54</v>
      </c>
    </row>
    <row r="127" spans="2:5" ht="24" customHeight="1" x14ac:dyDescent="0.2">
      <c r="B127" s="387" t="s">
        <v>474</v>
      </c>
      <c r="C127" s="388" t="s">
        <v>453</v>
      </c>
      <c r="D127" s="389">
        <v>41167.800000000003</v>
      </c>
      <c r="E127" s="390">
        <v>7410.2</v>
      </c>
    </row>
    <row r="128" spans="2:5" ht="24" customHeight="1" x14ac:dyDescent="0.2">
      <c r="B128" s="387" t="s">
        <v>474</v>
      </c>
      <c r="C128" s="388" t="s">
        <v>454</v>
      </c>
      <c r="D128" s="389">
        <v>48074.58</v>
      </c>
      <c r="E128" s="390">
        <v>8653.42</v>
      </c>
    </row>
    <row r="129" spans="2:5" ht="24" customHeight="1" x14ac:dyDescent="0.2">
      <c r="B129" s="387" t="s">
        <v>474</v>
      </c>
      <c r="C129" s="388" t="s">
        <v>455</v>
      </c>
      <c r="D129" s="389">
        <v>187673.73</v>
      </c>
      <c r="E129" s="390">
        <v>33781.269999999997</v>
      </c>
    </row>
    <row r="130" spans="2:5" ht="24" customHeight="1" x14ac:dyDescent="0.2">
      <c r="B130" s="387" t="s">
        <v>474</v>
      </c>
      <c r="C130" s="388" t="s">
        <v>456</v>
      </c>
      <c r="D130" s="389">
        <v>2377.12</v>
      </c>
      <c r="E130" s="390">
        <v>427.88</v>
      </c>
    </row>
    <row r="131" spans="2:5" ht="24" customHeight="1" x14ac:dyDescent="0.2">
      <c r="B131" s="387" t="s">
        <v>474</v>
      </c>
      <c r="C131" s="388" t="s">
        <v>457</v>
      </c>
      <c r="D131" s="389">
        <v>499.15</v>
      </c>
      <c r="E131" s="390">
        <v>89.85</v>
      </c>
    </row>
    <row r="132" spans="2:5" ht="24" customHeight="1" x14ac:dyDescent="0.2">
      <c r="B132" s="387" t="s">
        <v>474</v>
      </c>
      <c r="C132" s="388" t="s">
        <v>460</v>
      </c>
      <c r="D132" s="389">
        <v>799.15</v>
      </c>
      <c r="E132" s="390">
        <v>143.85</v>
      </c>
    </row>
    <row r="133" spans="2:5" ht="24" customHeight="1" x14ac:dyDescent="0.2">
      <c r="B133" s="387" t="s">
        <v>474</v>
      </c>
      <c r="C133" s="388" t="s">
        <v>462</v>
      </c>
      <c r="D133" s="389">
        <v>5997.46</v>
      </c>
      <c r="E133" s="390">
        <v>1079.54</v>
      </c>
    </row>
    <row r="134" spans="2:5" ht="24" customHeight="1" x14ac:dyDescent="0.2">
      <c r="B134" s="387" t="s">
        <v>474</v>
      </c>
      <c r="C134" s="388" t="s">
        <v>463</v>
      </c>
      <c r="D134" s="389">
        <v>10311.02</v>
      </c>
      <c r="E134" s="390">
        <v>1855.98</v>
      </c>
    </row>
    <row r="135" spans="2:5" ht="24" customHeight="1" x14ac:dyDescent="0.2">
      <c r="B135" s="387" t="s">
        <v>474</v>
      </c>
      <c r="C135" s="388" t="s">
        <v>465</v>
      </c>
      <c r="D135" s="389">
        <v>66966</v>
      </c>
      <c r="E135" s="390">
        <v>12053.9</v>
      </c>
    </row>
    <row r="136" spans="2:5" ht="24" customHeight="1" x14ac:dyDescent="0.2">
      <c r="B136" s="387" t="s">
        <v>474</v>
      </c>
      <c r="C136" s="388" t="s">
        <v>466</v>
      </c>
      <c r="D136" s="389">
        <v>95553.24</v>
      </c>
      <c r="E136" s="390">
        <v>17199.580000000002</v>
      </c>
    </row>
    <row r="137" spans="2:5" ht="24" customHeight="1" x14ac:dyDescent="0.2">
      <c r="B137" s="387" t="s">
        <v>474</v>
      </c>
      <c r="C137" s="388" t="s">
        <v>467</v>
      </c>
      <c r="D137" s="389">
        <v>3609.32</v>
      </c>
      <c r="E137" s="390">
        <v>649.67999999999995</v>
      </c>
    </row>
    <row r="138" spans="2:5" ht="24" customHeight="1" x14ac:dyDescent="0.2">
      <c r="B138" s="387" t="s">
        <v>474</v>
      </c>
      <c r="C138" s="388" t="s">
        <v>468</v>
      </c>
      <c r="D138" s="389">
        <v>80496.61</v>
      </c>
      <c r="E138" s="390">
        <v>14489.39</v>
      </c>
    </row>
    <row r="139" spans="2:5" ht="24" customHeight="1" x14ac:dyDescent="0.2">
      <c r="B139" s="387" t="s">
        <v>474</v>
      </c>
      <c r="C139" s="388" t="s">
        <v>469</v>
      </c>
      <c r="D139" s="389">
        <v>31988.14</v>
      </c>
      <c r="E139" s="390">
        <v>5757.86</v>
      </c>
    </row>
    <row r="140" spans="2:5" ht="24" customHeight="1" x14ac:dyDescent="0.2">
      <c r="B140" s="387" t="s">
        <v>474</v>
      </c>
      <c r="C140" s="388" t="s">
        <v>470</v>
      </c>
      <c r="D140" s="389">
        <v>18592.37</v>
      </c>
      <c r="E140" s="390">
        <v>3346.63</v>
      </c>
    </row>
    <row r="141" spans="2:5" ht="24" customHeight="1" x14ac:dyDescent="0.2">
      <c r="B141" s="387" t="s">
        <v>475</v>
      </c>
      <c r="C141" s="388" t="s">
        <v>440</v>
      </c>
      <c r="D141" s="389">
        <v>26797.47</v>
      </c>
      <c r="E141" s="390">
        <v>4824.1899999999996</v>
      </c>
    </row>
    <row r="142" spans="2:5" ht="24" customHeight="1" x14ac:dyDescent="0.2">
      <c r="B142" s="387" t="s">
        <v>475</v>
      </c>
      <c r="C142" s="388" t="s">
        <v>442</v>
      </c>
      <c r="D142" s="389">
        <v>17000</v>
      </c>
      <c r="E142" s="390">
        <v>3060</v>
      </c>
    </row>
    <row r="143" spans="2:5" ht="24" customHeight="1" x14ac:dyDescent="0.2">
      <c r="B143" s="387" t="s">
        <v>475</v>
      </c>
      <c r="C143" s="388" t="s">
        <v>443</v>
      </c>
      <c r="D143" s="389">
        <v>3599</v>
      </c>
      <c r="E143" s="390">
        <v>648</v>
      </c>
    </row>
    <row r="144" spans="2:5" ht="24" customHeight="1" x14ac:dyDescent="0.2">
      <c r="B144" s="387" t="s">
        <v>475</v>
      </c>
      <c r="C144" s="388" t="s">
        <v>444</v>
      </c>
      <c r="D144" s="389">
        <v>3</v>
      </c>
      <c r="E144" s="390">
        <v>0.54</v>
      </c>
    </row>
    <row r="145" spans="2:5" ht="24" customHeight="1" x14ac:dyDescent="0.2">
      <c r="B145" s="387" t="s">
        <v>475</v>
      </c>
      <c r="C145" s="388" t="s">
        <v>445</v>
      </c>
      <c r="D145" s="389">
        <v>22500</v>
      </c>
      <c r="E145" s="390">
        <v>4050</v>
      </c>
    </row>
    <row r="146" spans="2:5" ht="24" customHeight="1" x14ac:dyDescent="0.2">
      <c r="B146" s="387" t="s">
        <v>475</v>
      </c>
      <c r="C146" s="388" t="s">
        <v>446</v>
      </c>
      <c r="D146" s="389">
        <v>83654.97</v>
      </c>
      <c r="E146" s="390">
        <v>15060.24</v>
      </c>
    </row>
    <row r="147" spans="2:5" ht="24" customHeight="1" x14ac:dyDescent="0.2">
      <c r="B147" s="387" t="s">
        <v>475</v>
      </c>
      <c r="C147" s="388" t="s">
        <v>447</v>
      </c>
      <c r="D147" s="389">
        <v>999</v>
      </c>
      <c r="E147" s="390">
        <v>180</v>
      </c>
    </row>
    <row r="148" spans="2:5" ht="24" customHeight="1" x14ac:dyDescent="0.2">
      <c r="B148" s="387" t="s">
        <v>475</v>
      </c>
      <c r="C148" s="388" t="s">
        <v>448</v>
      </c>
      <c r="D148" s="389">
        <v>22092</v>
      </c>
      <c r="E148" s="390">
        <v>3977.46</v>
      </c>
    </row>
    <row r="149" spans="2:5" ht="24" customHeight="1" x14ac:dyDescent="0.2">
      <c r="B149" s="387" t="s">
        <v>475</v>
      </c>
      <c r="C149" s="388" t="s">
        <v>449</v>
      </c>
      <c r="D149" s="389">
        <v>34088</v>
      </c>
      <c r="E149" s="390">
        <v>6137.82</v>
      </c>
    </row>
    <row r="150" spans="2:5" ht="24" customHeight="1" x14ac:dyDescent="0.2">
      <c r="B150" s="387" t="s">
        <v>475</v>
      </c>
      <c r="C150" s="388" t="s">
        <v>450</v>
      </c>
      <c r="D150" s="389">
        <v>799</v>
      </c>
      <c r="E150" s="390">
        <v>144</v>
      </c>
    </row>
    <row r="151" spans="2:5" ht="24" customHeight="1" x14ac:dyDescent="0.2">
      <c r="B151" s="387" t="s">
        <v>475</v>
      </c>
      <c r="C151" s="388" t="s">
        <v>451</v>
      </c>
      <c r="D151" s="389">
        <v>799</v>
      </c>
      <c r="E151" s="390">
        <v>144</v>
      </c>
    </row>
    <row r="152" spans="2:5" ht="24" customHeight="1" x14ac:dyDescent="0.2">
      <c r="B152" s="387" t="s">
        <v>475</v>
      </c>
      <c r="C152" s="388" t="s">
        <v>452</v>
      </c>
      <c r="D152" s="389">
        <v>12280.06</v>
      </c>
      <c r="E152" s="390">
        <v>2210.41</v>
      </c>
    </row>
    <row r="153" spans="2:5" ht="24" customHeight="1" x14ac:dyDescent="0.2">
      <c r="B153" s="387" t="s">
        <v>475</v>
      </c>
      <c r="C153" s="388" t="s">
        <v>453</v>
      </c>
      <c r="D153" s="389">
        <v>17694</v>
      </c>
      <c r="E153" s="390">
        <v>3185.99</v>
      </c>
    </row>
    <row r="154" spans="2:5" ht="24" customHeight="1" x14ac:dyDescent="0.2">
      <c r="B154" s="387" t="s">
        <v>475</v>
      </c>
      <c r="C154" s="388" t="s">
        <v>454</v>
      </c>
      <c r="D154" s="389">
        <v>26396.78</v>
      </c>
      <c r="E154" s="390">
        <v>4751.42</v>
      </c>
    </row>
    <row r="155" spans="2:5" ht="24" customHeight="1" x14ac:dyDescent="0.2">
      <c r="B155" s="387" t="s">
        <v>475</v>
      </c>
      <c r="C155" s="388" t="s">
        <v>455</v>
      </c>
      <c r="D155" s="389">
        <v>130386.06</v>
      </c>
      <c r="E155" s="390">
        <v>23477.31</v>
      </c>
    </row>
    <row r="156" spans="2:5" ht="24" customHeight="1" x14ac:dyDescent="0.2">
      <c r="B156" s="387" t="s">
        <v>475</v>
      </c>
      <c r="C156" s="388" t="s">
        <v>460</v>
      </c>
      <c r="D156" s="389">
        <v>8198</v>
      </c>
      <c r="E156" s="390">
        <v>1476</v>
      </c>
    </row>
    <row r="157" spans="2:5" ht="24" customHeight="1" x14ac:dyDescent="0.2">
      <c r="B157" s="387" t="s">
        <v>475</v>
      </c>
      <c r="C157" s="388" t="s">
        <v>476</v>
      </c>
      <c r="D157" s="389">
        <v>16673</v>
      </c>
      <c r="E157" s="390">
        <v>3002</v>
      </c>
    </row>
    <row r="158" spans="2:5" ht="24" customHeight="1" x14ac:dyDescent="0.2">
      <c r="B158" s="387" t="s">
        <v>475</v>
      </c>
      <c r="C158" s="388" t="s">
        <v>461</v>
      </c>
      <c r="D158" s="389">
        <v>7499</v>
      </c>
      <c r="E158" s="390">
        <v>1350</v>
      </c>
    </row>
    <row r="159" spans="2:5" ht="24" customHeight="1" x14ac:dyDescent="0.2">
      <c r="B159" s="387" t="s">
        <v>475</v>
      </c>
      <c r="C159" s="388" t="s">
        <v>462</v>
      </c>
      <c r="D159" s="389">
        <v>799</v>
      </c>
      <c r="E159" s="390">
        <v>144</v>
      </c>
    </row>
    <row r="160" spans="2:5" ht="24" customHeight="1" x14ac:dyDescent="0.2">
      <c r="B160" s="387" t="s">
        <v>475</v>
      </c>
      <c r="C160" s="388" t="s">
        <v>463</v>
      </c>
      <c r="D160" s="389">
        <v>9297</v>
      </c>
      <c r="E160" s="390">
        <v>1673.64</v>
      </c>
    </row>
    <row r="161" spans="2:5" ht="24" customHeight="1" x14ac:dyDescent="0.2">
      <c r="B161" s="387" t="s">
        <v>475</v>
      </c>
      <c r="C161" s="388" t="s">
        <v>465</v>
      </c>
      <c r="D161" s="389">
        <v>84546.05</v>
      </c>
      <c r="E161" s="390">
        <v>15221.37</v>
      </c>
    </row>
    <row r="162" spans="2:5" ht="24" customHeight="1" x14ac:dyDescent="0.2">
      <c r="B162" s="387" t="s">
        <v>475</v>
      </c>
      <c r="C162" s="388" t="s">
        <v>466</v>
      </c>
      <c r="D162" s="389">
        <v>63070.11</v>
      </c>
      <c r="E162" s="390">
        <v>11356.22</v>
      </c>
    </row>
    <row r="163" spans="2:5" ht="24" customHeight="1" x14ac:dyDescent="0.2">
      <c r="B163" s="387" t="s">
        <v>475</v>
      </c>
      <c r="C163" s="388" t="s">
        <v>467</v>
      </c>
      <c r="D163" s="389">
        <v>799</v>
      </c>
      <c r="E163" s="390">
        <v>144</v>
      </c>
    </row>
    <row r="164" spans="2:5" ht="24" customHeight="1" x14ac:dyDescent="0.2">
      <c r="B164" s="387" t="s">
        <v>475</v>
      </c>
      <c r="C164" s="388" t="s">
        <v>469</v>
      </c>
      <c r="D164" s="389">
        <v>2700</v>
      </c>
      <c r="E164" s="390">
        <v>486</v>
      </c>
    </row>
    <row r="165" spans="2:5" ht="24" customHeight="1" x14ac:dyDescent="0.2">
      <c r="B165" s="387" t="s">
        <v>475</v>
      </c>
      <c r="C165" s="388" t="s">
        <v>468</v>
      </c>
      <c r="D165" s="389">
        <v>38161</v>
      </c>
      <c r="E165" s="390">
        <v>6871.14</v>
      </c>
    </row>
    <row r="166" spans="2:5" ht="24" customHeight="1" x14ac:dyDescent="0.2">
      <c r="B166" s="387" t="s">
        <v>475</v>
      </c>
      <c r="C166" s="388" t="s">
        <v>470</v>
      </c>
      <c r="D166" s="389">
        <v>11895.7</v>
      </c>
      <c r="E166" s="390">
        <v>2141.3000000000002</v>
      </c>
    </row>
    <row r="167" spans="2:5" ht="24" customHeight="1" x14ac:dyDescent="0.2">
      <c r="B167" s="387" t="s">
        <v>477</v>
      </c>
      <c r="C167" s="388" t="s">
        <v>462</v>
      </c>
      <c r="D167" s="389">
        <v>5850</v>
      </c>
      <c r="E167" s="390">
        <v>1053</v>
      </c>
    </row>
    <row r="168" spans="2:5" ht="24" customHeight="1" x14ac:dyDescent="0.2">
      <c r="B168" s="387" t="s">
        <v>477</v>
      </c>
      <c r="C168" s="388" t="s">
        <v>454</v>
      </c>
      <c r="D168" s="389">
        <v>-11422.19</v>
      </c>
      <c r="E168" s="390">
        <v>-2055.81</v>
      </c>
    </row>
    <row r="169" spans="2:5" ht="24" customHeight="1" x14ac:dyDescent="0.2">
      <c r="B169" s="387" t="s">
        <v>477</v>
      </c>
      <c r="C169" s="388" t="s">
        <v>465</v>
      </c>
      <c r="D169" s="389">
        <v>71652.149999999994</v>
      </c>
      <c r="E169" s="390">
        <v>12901.52</v>
      </c>
    </row>
    <row r="170" spans="2:5" ht="24" customHeight="1" x14ac:dyDescent="0.2">
      <c r="B170" s="387" t="s">
        <v>477</v>
      </c>
      <c r="C170" s="388" t="s">
        <v>451</v>
      </c>
      <c r="D170" s="389">
        <v>1</v>
      </c>
      <c r="E170" s="390">
        <v>0.18</v>
      </c>
    </row>
    <row r="171" spans="2:5" ht="24" customHeight="1" x14ac:dyDescent="0.2">
      <c r="B171" s="387" t="s">
        <v>477</v>
      </c>
      <c r="C171" s="388" t="s">
        <v>460</v>
      </c>
      <c r="D171" s="389">
        <v>16998</v>
      </c>
      <c r="E171" s="390">
        <v>3060</v>
      </c>
    </row>
    <row r="172" spans="2:5" ht="24" customHeight="1" x14ac:dyDescent="0.2">
      <c r="B172" s="387" t="s">
        <v>477</v>
      </c>
      <c r="C172" s="388" t="s">
        <v>470</v>
      </c>
      <c r="D172" s="389">
        <v>26697.05</v>
      </c>
      <c r="E172" s="390">
        <v>4805.83</v>
      </c>
    </row>
    <row r="173" spans="2:5" ht="24" customHeight="1" x14ac:dyDescent="0.2">
      <c r="B173" s="387" t="s">
        <v>477</v>
      </c>
      <c r="C173" s="388" t="s">
        <v>449</v>
      </c>
      <c r="D173" s="389">
        <v>43280</v>
      </c>
      <c r="E173" s="390">
        <v>7792</v>
      </c>
    </row>
    <row r="174" spans="2:5" ht="24" customHeight="1" x14ac:dyDescent="0.2">
      <c r="B174" s="387" t="s">
        <v>477</v>
      </c>
      <c r="C174" s="388" t="s">
        <v>461</v>
      </c>
      <c r="D174" s="389">
        <v>2199</v>
      </c>
      <c r="E174" s="390">
        <v>396</v>
      </c>
    </row>
    <row r="175" spans="2:5" ht="24" customHeight="1" x14ac:dyDescent="0.2">
      <c r="B175" s="387" t="s">
        <v>477</v>
      </c>
      <c r="C175" s="388" t="s">
        <v>476</v>
      </c>
      <c r="D175" s="389">
        <v>16871.580000000002</v>
      </c>
      <c r="E175" s="390">
        <v>3037.42</v>
      </c>
    </row>
    <row r="176" spans="2:5" ht="24" customHeight="1" x14ac:dyDescent="0.2">
      <c r="B176" s="387" t="s">
        <v>477</v>
      </c>
      <c r="C176" s="388" t="s">
        <v>452</v>
      </c>
      <c r="D176" s="389">
        <v>3240</v>
      </c>
      <c r="E176" s="390">
        <v>583.20000000000005</v>
      </c>
    </row>
    <row r="177" spans="2:5" ht="24" customHeight="1" x14ac:dyDescent="0.2">
      <c r="B177" s="387" t="s">
        <v>477</v>
      </c>
      <c r="C177" s="388" t="s">
        <v>447</v>
      </c>
      <c r="D177" s="389">
        <v>1979.1</v>
      </c>
      <c r="E177" s="390">
        <v>356.24</v>
      </c>
    </row>
    <row r="178" spans="2:5" ht="24" customHeight="1" x14ac:dyDescent="0.2">
      <c r="B178" s="387" t="s">
        <v>477</v>
      </c>
      <c r="C178" s="388" t="s">
        <v>457</v>
      </c>
      <c r="D178" s="389">
        <v>7499</v>
      </c>
      <c r="E178" s="390">
        <v>1350</v>
      </c>
    </row>
    <row r="179" spans="2:5" ht="24" customHeight="1" x14ac:dyDescent="0.2">
      <c r="B179" s="387" t="s">
        <v>477</v>
      </c>
      <c r="C179" s="388" t="s">
        <v>469</v>
      </c>
      <c r="D179" s="389">
        <v>19199</v>
      </c>
      <c r="E179" s="390">
        <v>3456</v>
      </c>
    </row>
    <row r="180" spans="2:5" ht="24" customHeight="1" x14ac:dyDescent="0.2">
      <c r="B180" s="387" t="s">
        <v>477</v>
      </c>
      <c r="C180" s="388" t="s">
        <v>448</v>
      </c>
      <c r="D180" s="389">
        <v>35686</v>
      </c>
      <c r="E180" s="390">
        <v>6425</v>
      </c>
    </row>
    <row r="181" spans="2:5" ht="24" customHeight="1" x14ac:dyDescent="0.2">
      <c r="B181" s="387" t="s">
        <v>477</v>
      </c>
      <c r="C181" s="388" t="s">
        <v>446</v>
      </c>
      <c r="D181" s="389">
        <v>80857.17</v>
      </c>
      <c r="E181" s="390">
        <v>14556.09</v>
      </c>
    </row>
    <row r="182" spans="2:5" ht="24" customHeight="1" x14ac:dyDescent="0.2">
      <c r="B182" s="387" t="s">
        <v>477</v>
      </c>
      <c r="C182" s="388" t="s">
        <v>466</v>
      </c>
      <c r="D182" s="389">
        <v>80663.990000000005</v>
      </c>
      <c r="E182" s="390">
        <v>14523.66</v>
      </c>
    </row>
    <row r="183" spans="2:5" ht="24" customHeight="1" x14ac:dyDescent="0.2">
      <c r="B183" s="387" t="s">
        <v>477</v>
      </c>
      <c r="C183" s="388" t="s">
        <v>453</v>
      </c>
      <c r="D183" s="389">
        <v>27696</v>
      </c>
      <c r="E183" s="390">
        <v>4985.6400000000003</v>
      </c>
    </row>
    <row r="184" spans="2:5" ht="24" customHeight="1" x14ac:dyDescent="0.2">
      <c r="B184" s="387" t="s">
        <v>477</v>
      </c>
      <c r="C184" s="388" t="s">
        <v>468</v>
      </c>
      <c r="D184" s="389">
        <v>38138.5</v>
      </c>
      <c r="E184" s="390">
        <v>6867.09</v>
      </c>
    </row>
    <row r="185" spans="2:5" ht="24" customHeight="1" x14ac:dyDescent="0.2">
      <c r="B185" s="387" t="s">
        <v>477</v>
      </c>
      <c r="C185" s="388" t="s">
        <v>450</v>
      </c>
      <c r="D185" s="389">
        <v>2499</v>
      </c>
      <c r="E185" s="390">
        <v>450</v>
      </c>
    </row>
    <row r="186" spans="2:5" ht="24" customHeight="1" x14ac:dyDescent="0.2">
      <c r="B186" s="387" t="s">
        <v>477</v>
      </c>
      <c r="C186" s="388" t="s">
        <v>467</v>
      </c>
      <c r="D186" s="389">
        <v>799</v>
      </c>
      <c r="E186" s="390">
        <v>143.82</v>
      </c>
    </row>
    <row r="187" spans="2:5" ht="24" customHeight="1" x14ac:dyDescent="0.2">
      <c r="B187" s="387" t="s">
        <v>477</v>
      </c>
      <c r="C187" s="388" t="s">
        <v>455</v>
      </c>
      <c r="D187" s="389">
        <v>124699.95</v>
      </c>
      <c r="E187" s="390">
        <v>22455.35</v>
      </c>
    </row>
    <row r="188" spans="2:5" ht="24" customHeight="1" x14ac:dyDescent="0.2">
      <c r="B188" s="387" t="s">
        <v>477</v>
      </c>
      <c r="C188" s="388" t="s">
        <v>440</v>
      </c>
      <c r="D188" s="389">
        <v>10667</v>
      </c>
      <c r="E188" s="390">
        <v>1920.18</v>
      </c>
    </row>
    <row r="189" spans="2:5" ht="24" customHeight="1" x14ac:dyDescent="0.2">
      <c r="B189" s="387" t="s">
        <v>477</v>
      </c>
      <c r="C189" s="388" t="s">
        <v>463</v>
      </c>
      <c r="D189" s="389">
        <v>31997.39</v>
      </c>
      <c r="E189" s="390">
        <v>5759.89</v>
      </c>
    </row>
    <row r="190" spans="2:5" ht="24" customHeight="1" x14ac:dyDescent="0.2">
      <c r="B190" s="387" t="s">
        <v>477</v>
      </c>
      <c r="C190" s="388" t="s">
        <v>442</v>
      </c>
      <c r="D190" s="389">
        <v>-499.15</v>
      </c>
      <c r="E190" s="390">
        <v>-89.85</v>
      </c>
    </row>
    <row r="191" spans="2:5" ht="24" customHeight="1" x14ac:dyDescent="0.2">
      <c r="B191" s="387" t="s">
        <v>478</v>
      </c>
      <c r="C191" s="388" t="s">
        <v>469</v>
      </c>
      <c r="D191" s="389">
        <v>3998.3</v>
      </c>
      <c r="E191" s="390">
        <v>720</v>
      </c>
    </row>
    <row r="192" spans="2:5" ht="24" customHeight="1" x14ac:dyDescent="0.2">
      <c r="B192" s="387" t="s">
        <v>478</v>
      </c>
      <c r="C192" s="388" t="s">
        <v>443</v>
      </c>
      <c r="D192" s="389">
        <v>4996.6000000000004</v>
      </c>
      <c r="E192" s="390">
        <v>900</v>
      </c>
    </row>
    <row r="193" spans="2:5" ht="24" customHeight="1" x14ac:dyDescent="0.2">
      <c r="B193" s="387" t="s">
        <v>478</v>
      </c>
      <c r="C193" s="388" t="s">
        <v>463</v>
      </c>
      <c r="D193" s="389">
        <v>27453.9</v>
      </c>
      <c r="E193" s="390">
        <v>4942.4399999999996</v>
      </c>
    </row>
    <row r="194" spans="2:5" ht="24" customHeight="1" x14ac:dyDescent="0.2">
      <c r="B194" s="387" t="s">
        <v>478</v>
      </c>
      <c r="C194" s="388" t="s">
        <v>449</v>
      </c>
      <c r="D194" s="389">
        <v>20274.54</v>
      </c>
      <c r="E194" s="390">
        <v>3650.76</v>
      </c>
    </row>
    <row r="195" spans="2:5" ht="24" customHeight="1" x14ac:dyDescent="0.2">
      <c r="B195" s="387" t="s">
        <v>478</v>
      </c>
      <c r="C195" s="388" t="s">
        <v>470</v>
      </c>
      <c r="D195" s="389">
        <v>39592.33</v>
      </c>
      <c r="E195" s="390">
        <v>7128.28</v>
      </c>
    </row>
    <row r="196" spans="2:5" ht="24" customHeight="1" x14ac:dyDescent="0.2">
      <c r="B196" s="387" t="s">
        <v>478</v>
      </c>
      <c r="C196" s="388" t="s">
        <v>466</v>
      </c>
      <c r="D196" s="389">
        <v>93108.81</v>
      </c>
      <c r="E196" s="390">
        <v>16764.5</v>
      </c>
    </row>
    <row r="197" spans="2:5" ht="24" customHeight="1" x14ac:dyDescent="0.2">
      <c r="B197" s="387" t="s">
        <v>478</v>
      </c>
      <c r="C197" s="388" t="s">
        <v>448</v>
      </c>
      <c r="D197" s="389">
        <v>19090.669999999998</v>
      </c>
      <c r="E197" s="390">
        <v>3437.16</v>
      </c>
    </row>
    <row r="198" spans="2:5" ht="24" customHeight="1" x14ac:dyDescent="0.2">
      <c r="B198" s="387" t="s">
        <v>478</v>
      </c>
      <c r="C198" s="388" t="s">
        <v>468</v>
      </c>
      <c r="D198" s="389">
        <v>69431.91</v>
      </c>
      <c r="E198" s="390">
        <v>12501.98</v>
      </c>
    </row>
    <row r="199" spans="2:5" ht="24" customHeight="1" x14ac:dyDescent="0.2">
      <c r="B199" s="387" t="s">
        <v>478</v>
      </c>
      <c r="C199" s="388" t="s">
        <v>456</v>
      </c>
      <c r="D199" s="389">
        <v>3599.15</v>
      </c>
      <c r="E199" s="390">
        <v>648</v>
      </c>
    </row>
    <row r="200" spans="2:5" ht="24" customHeight="1" x14ac:dyDescent="0.2">
      <c r="B200" s="387" t="s">
        <v>478</v>
      </c>
      <c r="C200" s="388" t="s">
        <v>441</v>
      </c>
      <c r="D200" s="389">
        <v>799.15</v>
      </c>
      <c r="E200" s="390">
        <v>144</v>
      </c>
    </row>
    <row r="201" spans="2:5" ht="24" customHeight="1" x14ac:dyDescent="0.2">
      <c r="B201" s="387" t="s">
        <v>478</v>
      </c>
      <c r="C201" s="388" t="s">
        <v>476</v>
      </c>
      <c r="D201" s="389">
        <v>61563.519999999997</v>
      </c>
      <c r="E201" s="390">
        <v>11084.12</v>
      </c>
    </row>
    <row r="202" spans="2:5" ht="24" customHeight="1" x14ac:dyDescent="0.2">
      <c r="B202" s="387" t="s">
        <v>478</v>
      </c>
      <c r="C202" s="388" t="s">
        <v>444</v>
      </c>
      <c r="D202" s="389">
        <v>3298.3</v>
      </c>
      <c r="E202" s="390">
        <v>594</v>
      </c>
    </row>
    <row r="203" spans="2:5" ht="24" customHeight="1" x14ac:dyDescent="0.2">
      <c r="B203" s="387" t="s">
        <v>478</v>
      </c>
      <c r="C203" s="388" t="s">
        <v>460</v>
      </c>
      <c r="D203" s="389">
        <v>18077.41</v>
      </c>
      <c r="E203" s="390">
        <v>3254.24</v>
      </c>
    </row>
    <row r="204" spans="2:5" ht="24" customHeight="1" x14ac:dyDescent="0.2">
      <c r="B204" s="387" t="s">
        <v>478</v>
      </c>
      <c r="C204" s="388" t="s">
        <v>440</v>
      </c>
      <c r="D204" s="389">
        <v>26463.55</v>
      </c>
      <c r="E204" s="390">
        <v>4763.68</v>
      </c>
    </row>
    <row r="205" spans="2:5" ht="24" customHeight="1" x14ac:dyDescent="0.2">
      <c r="B205" s="387" t="s">
        <v>478</v>
      </c>
      <c r="C205" s="388" t="s">
        <v>446</v>
      </c>
      <c r="D205" s="389">
        <v>81618.67</v>
      </c>
      <c r="E205" s="390">
        <v>14693.59</v>
      </c>
    </row>
    <row r="206" spans="2:5" ht="24" customHeight="1" x14ac:dyDescent="0.2">
      <c r="B206" s="387" t="s">
        <v>478</v>
      </c>
      <c r="C206" s="388" t="s">
        <v>442</v>
      </c>
      <c r="D206" s="389">
        <v>2998.3</v>
      </c>
      <c r="E206" s="390">
        <v>540</v>
      </c>
    </row>
    <row r="207" spans="2:5" ht="24" customHeight="1" x14ac:dyDescent="0.2">
      <c r="B207" s="387" t="s">
        <v>478</v>
      </c>
      <c r="C207" s="388" t="s">
        <v>462</v>
      </c>
      <c r="D207" s="389">
        <v>14497.45</v>
      </c>
      <c r="E207" s="390">
        <v>2610</v>
      </c>
    </row>
    <row r="208" spans="2:5" ht="24" customHeight="1" x14ac:dyDescent="0.2">
      <c r="B208" s="387" t="s">
        <v>478</v>
      </c>
      <c r="C208" s="388" t="s">
        <v>445</v>
      </c>
      <c r="D208" s="389">
        <v>999.15</v>
      </c>
      <c r="E208" s="390">
        <v>180</v>
      </c>
    </row>
    <row r="209" spans="2:5" ht="24" customHeight="1" x14ac:dyDescent="0.2">
      <c r="B209" s="387" t="s">
        <v>478</v>
      </c>
      <c r="C209" s="388" t="s">
        <v>455</v>
      </c>
      <c r="D209" s="389">
        <v>268126.34000000003</v>
      </c>
      <c r="E209" s="390">
        <v>48274.559999999998</v>
      </c>
    </row>
    <row r="210" spans="2:5" ht="24" customHeight="1" x14ac:dyDescent="0.2">
      <c r="B210" s="387" t="s">
        <v>478</v>
      </c>
      <c r="C210" s="388" t="s">
        <v>452</v>
      </c>
      <c r="D210" s="389">
        <v>15844.91</v>
      </c>
      <c r="E210" s="390">
        <v>2853</v>
      </c>
    </row>
    <row r="211" spans="2:5" ht="24" customHeight="1" x14ac:dyDescent="0.2">
      <c r="B211" s="387" t="s">
        <v>478</v>
      </c>
      <c r="C211" s="388" t="s">
        <v>453</v>
      </c>
      <c r="D211" s="389">
        <v>31687.25</v>
      </c>
      <c r="E211" s="390">
        <v>5705.67</v>
      </c>
    </row>
    <row r="212" spans="2:5" ht="24" customHeight="1" x14ac:dyDescent="0.2">
      <c r="B212" s="387" t="s">
        <v>478</v>
      </c>
      <c r="C212" s="388" t="s">
        <v>461</v>
      </c>
      <c r="D212" s="389">
        <v>6500</v>
      </c>
      <c r="E212" s="390">
        <v>1170</v>
      </c>
    </row>
    <row r="213" spans="2:5" ht="24" customHeight="1" x14ac:dyDescent="0.2">
      <c r="B213" s="387" t="s">
        <v>478</v>
      </c>
      <c r="C213" s="388" t="s">
        <v>454</v>
      </c>
      <c r="D213" s="389">
        <v>22396.6</v>
      </c>
      <c r="E213" s="390">
        <v>4032.03</v>
      </c>
    </row>
    <row r="214" spans="2:5" ht="24" customHeight="1" x14ac:dyDescent="0.2">
      <c r="B214" s="387" t="s">
        <v>478</v>
      </c>
      <c r="C214" s="388" t="s">
        <v>465</v>
      </c>
      <c r="D214" s="389">
        <v>94942.080000000002</v>
      </c>
      <c r="E214" s="390">
        <v>17095.310000000001</v>
      </c>
    </row>
    <row r="215" spans="2:5" ht="24" customHeight="1" x14ac:dyDescent="0.2">
      <c r="B215" s="387" t="s">
        <v>478</v>
      </c>
      <c r="C215" s="388" t="s">
        <v>450</v>
      </c>
      <c r="D215" s="389">
        <v>799.15</v>
      </c>
      <c r="E215" s="390">
        <v>144</v>
      </c>
    </row>
    <row r="216" spans="2:5" ht="24" customHeight="1" x14ac:dyDescent="0.2">
      <c r="B216" s="387" t="s">
        <v>479</v>
      </c>
      <c r="C216" s="388" t="s">
        <v>442</v>
      </c>
      <c r="D216" s="389">
        <v>34903.11</v>
      </c>
      <c r="E216" s="390">
        <v>6283.64</v>
      </c>
    </row>
    <row r="217" spans="2:5" ht="24" customHeight="1" x14ac:dyDescent="0.2">
      <c r="B217" s="387" t="s">
        <v>479</v>
      </c>
      <c r="C217" s="388" t="s">
        <v>449</v>
      </c>
      <c r="D217" s="389">
        <v>26839</v>
      </c>
      <c r="E217" s="390">
        <v>4831.0200000000004</v>
      </c>
    </row>
    <row r="218" spans="2:5" ht="24" customHeight="1" x14ac:dyDescent="0.2">
      <c r="B218" s="387" t="s">
        <v>479</v>
      </c>
      <c r="C218" s="388" t="s">
        <v>440</v>
      </c>
      <c r="D218" s="389">
        <v>125854.23</v>
      </c>
      <c r="E218" s="390">
        <v>22658.66</v>
      </c>
    </row>
    <row r="219" spans="2:5" ht="24" customHeight="1" x14ac:dyDescent="0.2">
      <c r="B219" s="387" t="s">
        <v>479</v>
      </c>
      <c r="C219" s="388" t="s">
        <v>459</v>
      </c>
      <c r="D219" s="389">
        <v>2499</v>
      </c>
      <c r="E219" s="390">
        <v>450</v>
      </c>
    </row>
    <row r="220" spans="2:5" ht="24" customHeight="1" x14ac:dyDescent="0.2">
      <c r="B220" s="387" t="s">
        <v>479</v>
      </c>
      <c r="C220" s="388" t="s">
        <v>443</v>
      </c>
      <c r="D220" s="389">
        <v>15077</v>
      </c>
      <c r="E220" s="390">
        <v>2715.64</v>
      </c>
    </row>
    <row r="221" spans="2:5" ht="24" customHeight="1" x14ac:dyDescent="0.2">
      <c r="B221" s="387" t="s">
        <v>479</v>
      </c>
      <c r="C221" s="388" t="s">
        <v>468</v>
      </c>
      <c r="D221" s="389">
        <v>117858</v>
      </c>
      <c r="E221" s="390">
        <v>21226.32</v>
      </c>
    </row>
    <row r="222" spans="2:5" ht="24" customHeight="1" x14ac:dyDescent="0.2">
      <c r="B222" s="387" t="s">
        <v>479</v>
      </c>
      <c r="C222" s="388" t="s">
        <v>455</v>
      </c>
      <c r="D222" s="389">
        <v>216178.94</v>
      </c>
      <c r="E222" s="390">
        <v>38912.21</v>
      </c>
    </row>
    <row r="223" spans="2:5" ht="24" customHeight="1" x14ac:dyDescent="0.2">
      <c r="B223" s="387" t="s">
        <v>479</v>
      </c>
      <c r="C223" s="388" t="s">
        <v>446</v>
      </c>
      <c r="D223" s="389">
        <v>241888.73</v>
      </c>
      <c r="E223" s="390">
        <v>43555.22</v>
      </c>
    </row>
    <row r="224" spans="2:5" ht="24" customHeight="1" x14ac:dyDescent="0.2">
      <c r="B224" s="387" t="s">
        <v>479</v>
      </c>
      <c r="C224" s="388" t="s">
        <v>450</v>
      </c>
      <c r="D224" s="389">
        <v>23817</v>
      </c>
      <c r="E224" s="390">
        <v>4287.82</v>
      </c>
    </row>
    <row r="225" spans="2:5" ht="24" customHeight="1" x14ac:dyDescent="0.2">
      <c r="B225" s="387" t="s">
        <v>479</v>
      </c>
      <c r="C225" s="388" t="s">
        <v>476</v>
      </c>
      <c r="D225" s="389">
        <v>0</v>
      </c>
      <c r="E225" s="390">
        <v>0</v>
      </c>
    </row>
    <row r="226" spans="2:5" ht="24" customHeight="1" x14ac:dyDescent="0.2">
      <c r="B226" s="387" t="s">
        <v>479</v>
      </c>
      <c r="C226" s="388" t="s">
        <v>444</v>
      </c>
      <c r="D226" s="389">
        <v>5077</v>
      </c>
      <c r="E226" s="390">
        <v>914</v>
      </c>
    </row>
    <row r="227" spans="2:5" ht="24" customHeight="1" x14ac:dyDescent="0.2">
      <c r="B227" s="387" t="s">
        <v>479</v>
      </c>
      <c r="C227" s="388" t="s">
        <v>461</v>
      </c>
      <c r="D227" s="389">
        <v>3059</v>
      </c>
      <c r="E227" s="390">
        <v>551</v>
      </c>
    </row>
    <row r="228" spans="2:5" ht="24" customHeight="1" x14ac:dyDescent="0.2">
      <c r="B228" s="387" t="s">
        <v>479</v>
      </c>
      <c r="C228" s="388" t="s">
        <v>462</v>
      </c>
      <c r="D228" s="389">
        <v>20850</v>
      </c>
      <c r="E228" s="390">
        <v>3754.78</v>
      </c>
    </row>
    <row r="229" spans="2:5" ht="24" customHeight="1" x14ac:dyDescent="0.2">
      <c r="B229" s="387" t="s">
        <v>479</v>
      </c>
      <c r="C229" s="388" t="s">
        <v>456</v>
      </c>
      <c r="D229" s="389">
        <v>799</v>
      </c>
      <c r="E229" s="390">
        <v>144</v>
      </c>
    </row>
    <row r="230" spans="2:5" ht="24" customHeight="1" x14ac:dyDescent="0.2">
      <c r="B230" s="387" t="s">
        <v>479</v>
      </c>
      <c r="C230" s="388" t="s">
        <v>453</v>
      </c>
      <c r="D230" s="389">
        <v>87882</v>
      </c>
      <c r="E230" s="390">
        <v>15825.82</v>
      </c>
    </row>
    <row r="231" spans="2:5" ht="24" customHeight="1" x14ac:dyDescent="0.2">
      <c r="B231" s="387" t="s">
        <v>479</v>
      </c>
      <c r="C231" s="388" t="s">
        <v>439</v>
      </c>
      <c r="D231" s="389">
        <v>799</v>
      </c>
      <c r="E231" s="390">
        <v>144</v>
      </c>
    </row>
    <row r="232" spans="2:5" ht="24" customHeight="1" x14ac:dyDescent="0.2">
      <c r="B232" s="387" t="s">
        <v>479</v>
      </c>
      <c r="C232" s="388" t="s">
        <v>454</v>
      </c>
      <c r="D232" s="389">
        <v>19064</v>
      </c>
      <c r="E232" s="390">
        <v>3432.76</v>
      </c>
    </row>
    <row r="233" spans="2:5" ht="24" customHeight="1" x14ac:dyDescent="0.2">
      <c r="B233" s="387" t="s">
        <v>479</v>
      </c>
      <c r="C233" s="388" t="s">
        <v>465</v>
      </c>
      <c r="D233" s="389">
        <v>156397</v>
      </c>
      <c r="E233" s="390">
        <v>35000</v>
      </c>
    </row>
    <row r="234" spans="2:5" ht="24" customHeight="1" x14ac:dyDescent="0.2">
      <c r="B234" s="387" t="s">
        <v>479</v>
      </c>
      <c r="C234" s="388" t="s">
        <v>448</v>
      </c>
      <c r="D234" s="389">
        <v>46200</v>
      </c>
      <c r="E234" s="390">
        <v>8317.74</v>
      </c>
    </row>
    <row r="235" spans="2:5" ht="24" customHeight="1" x14ac:dyDescent="0.2">
      <c r="B235" s="387" t="s">
        <v>479</v>
      </c>
      <c r="C235" s="388" t="s">
        <v>466</v>
      </c>
      <c r="D235" s="389">
        <v>68407.22</v>
      </c>
      <c r="E235" s="390">
        <v>12313.3</v>
      </c>
    </row>
    <row r="236" spans="2:5" ht="24" customHeight="1" x14ac:dyDescent="0.2">
      <c r="B236" s="387" t="s">
        <v>479</v>
      </c>
      <c r="C236" s="388" t="s">
        <v>441</v>
      </c>
      <c r="D236" s="389">
        <v>799</v>
      </c>
      <c r="E236" s="390">
        <v>144</v>
      </c>
    </row>
    <row r="237" spans="2:5" ht="24" customHeight="1" x14ac:dyDescent="0.2">
      <c r="B237" s="387" t="s">
        <v>479</v>
      </c>
      <c r="C237" s="388" t="s">
        <v>447</v>
      </c>
      <c r="D237" s="389">
        <v>9194</v>
      </c>
      <c r="E237" s="390">
        <v>1656</v>
      </c>
    </row>
    <row r="238" spans="2:5" ht="24" customHeight="1" x14ac:dyDescent="0.2">
      <c r="B238" s="387" t="s">
        <v>479</v>
      </c>
      <c r="C238" s="388" t="s">
        <v>460</v>
      </c>
      <c r="D238" s="389">
        <v>36248</v>
      </c>
      <c r="E238" s="390">
        <v>6525.28</v>
      </c>
    </row>
    <row r="239" spans="2:5" ht="24" customHeight="1" x14ac:dyDescent="0.2">
      <c r="B239" s="387" t="s">
        <v>479</v>
      </c>
      <c r="C239" s="388" t="s">
        <v>451</v>
      </c>
      <c r="D239" s="389">
        <v>799</v>
      </c>
      <c r="E239" s="390">
        <v>144</v>
      </c>
    </row>
    <row r="240" spans="2:5" ht="24" customHeight="1" x14ac:dyDescent="0.2">
      <c r="B240" s="387" t="s">
        <v>479</v>
      </c>
      <c r="C240" s="388" t="s">
        <v>452</v>
      </c>
      <c r="D240" s="389">
        <v>17680</v>
      </c>
      <c r="E240" s="390">
        <v>3184</v>
      </c>
    </row>
    <row r="241" spans="2:5" ht="24" customHeight="1" x14ac:dyDescent="0.2">
      <c r="B241" s="387" t="s">
        <v>479</v>
      </c>
      <c r="C241" s="388" t="s">
        <v>470</v>
      </c>
      <c r="D241" s="389">
        <v>124006</v>
      </c>
      <c r="E241" s="390">
        <v>22325.82</v>
      </c>
    </row>
    <row r="242" spans="2:5" ht="24" customHeight="1" x14ac:dyDescent="0.2">
      <c r="B242" s="387" t="s">
        <v>479</v>
      </c>
      <c r="C242" s="388" t="s">
        <v>469</v>
      </c>
      <c r="D242" s="389">
        <v>12247</v>
      </c>
      <c r="E242" s="390">
        <v>2205</v>
      </c>
    </row>
    <row r="243" spans="2:5" ht="24" customHeight="1" x14ac:dyDescent="0.2">
      <c r="B243" s="387" t="s">
        <v>479</v>
      </c>
      <c r="C243" s="388" t="s">
        <v>445</v>
      </c>
      <c r="D243" s="389">
        <v>8795</v>
      </c>
      <c r="E243" s="390">
        <v>1584</v>
      </c>
    </row>
    <row r="244" spans="2:5" ht="24" customHeight="1" x14ac:dyDescent="0.2">
      <c r="B244" s="387" t="s">
        <v>479</v>
      </c>
      <c r="C244" s="388" t="s">
        <v>463</v>
      </c>
      <c r="D244" s="389">
        <v>30990</v>
      </c>
      <c r="E244" s="390">
        <v>5579.46</v>
      </c>
    </row>
    <row r="245" spans="2:5" ht="24" customHeight="1" x14ac:dyDescent="0.2">
      <c r="B245" s="387" t="s">
        <v>480</v>
      </c>
      <c r="C245" s="388" t="s">
        <v>447</v>
      </c>
      <c r="D245" s="389">
        <v>8796</v>
      </c>
      <c r="E245" s="390">
        <v>1584</v>
      </c>
    </row>
    <row r="246" spans="2:5" ht="24" customHeight="1" x14ac:dyDescent="0.2">
      <c r="B246" s="387" t="s">
        <v>480</v>
      </c>
      <c r="C246" s="388" t="s">
        <v>439</v>
      </c>
      <c r="D246" s="389">
        <v>999</v>
      </c>
      <c r="E246" s="390">
        <v>180</v>
      </c>
    </row>
    <row r="247" spans="2:5" ht="24" customHeight="1" x14ac:dyDescent="0.2">
      <c r="B247" s="387" t="s">
        <v>480</v>
      </c>
      <c r="C247" s="388" t="s">
        <v>469</v>
      </c>
      <c r="D247" s="389">
        <v>10196</v>
      </c>
      <c r="E247" s="390">
        <v>1835.64</v>
      </c>
    </row>
    <row r="248" spans="2:5" ht="24" customHeight="1" x14ac:dyDescent="0.2">
      <c r="B248" s="387" t="s">
        <v>480</v>
      </c>
      <c r="C248" s="388" t="s">
        <v>464</v>
      </c>
      <c r="D248" s="389">
        <v>1499</v>
      </c>
      <c r="E248" s="390">
        <v>270</v>
      </c>
    </row>
    <row r="249" spans="2:5" ht="24" customHeight="1" x14ac:dyDescent="0.2">
      <c r="B249" s="387" t="s">
        <v>480</v>
      </c>
      <c r="C249" s="388" t="s">
        <v>467</v>
      </c>
      <c r="D249" s="389">
        <v>8000</v>
      </c>
      <c r="E249" s="390">
        <v>1440</v>
      </c>
    </row>
    <row r="250" spans="2:5" ht="24" customHeight="1" x14ac:dyDescent="0.2">
      <c r="B250" s="387" t="s">
        <v>480</v>
      </c>
      <c r="C250" s="388" t="s">
        <v>445</v>
      </c>
      <c r="D250" s="389">
        <v>1999</v>
      </c>
      <c r="E250" s="390">
        <v>360</v>
      </c>
    </row>
    <row r="251" spans="2:5" ht="24" customHeight="1" x14ac:dyDescent="0.2">
      <c r="B251" s="387" t="s">
        <v>480</v>
      </c>
      <c r="C251" s="388" t="s">
        <v>462</v>
      </c>
      <c r="D251" s="389">
        <v>13294</v>
      </c>
      <c r="E251" s="390">
        <v>2394</v>
      </c>
    </row>
    <row r="252" spans="2:5" ht="24" customHeight="1" x14ac:dyDescent="0.2">
      <c r="B252" s="387" t="s">
        <v>480</v>
      </c>
      <c r="C252" s="388" t="s">
        <v>450</v>
      </c>
      <c r="D252" s="389">
        <v>2998</v>
      </c>
      <c r="E252" s="390">
        <v>540</v>
      </c>
    </row>
    <row r="253" spans="2:5" ht="24" customHeight="1" x14ac:dyDescent="0.2">
      <c r="B253" s="387" t="s">
        <v>480</v>
      </c>
      <c r="C253" s="388" t="s">
        <v>463</v>
      </c>
      <c r="D253" s="389">
        <v>26379.39</v>
      </c>
      <c r="E253" s="390">
        <v>4748.6499999999996</v>
      </c>
    </row>
    <row r="254" spans="2:5" ht="24" customHeight="1" x14ac:dyDescent="0.2">
      <c r="B254" s="387" t="s">
        <v>480</v>
      </c>
      <c r="C254" s="388" t="s">
        <v>457</v>
      </c>
      <c r="D254" s="389">
        <v>1499</v>
      </c>
      <c r="E254" s="390">
        <v>270</v>
      </c>
    </row>
    <row r="255" spans="2:5" ht="24" customHeight="1" x14ac:dyDescent="0.2">
      <c r="B255" s="387" t="s">
        <v>480</v>
      </c>
      <c r="C255" s="388" t="s">
        <v>446</v>
      </c>
      <c r="D255" s="389">
        <v>54675.22</v>
      </c>
      <c r="E255" s="390">
        <v>9844.32</v>
      </c>
    </row>
    <row r="256" spans="2:5" ht="24" customHeight="1" x14ac:dyDescent="0.2">
      <c r="B256" s="387" t="s">
        <v>480</v>
      </c>
      <c r="C256" s="388" t="s">
        <v>456</v>
      </c>
      <c r="D256" s="389">
        <v>1999</v>
      </c>
      <c r="E256" s="390">
        <v>360</v>
      </c>
    </row>
    <row r="257" spans="2:5" ht="24" customHeight="1" x14ac:dyDescent="0.2">
      <c r="B257" s="387" t="s">
        <v>480</v>
      </c>
      <c r="C257" s="388" t="s">
        <v>454</v>
      </c>
      <c r="D257" s="389">
        <v>12594</v>
      </c>
      <c r="E257" s="390">
        <v>2268</v>
      </c>
    </row>
    <row r="258" spans="2:5" ht="24" customHeight="1" x14ac:dyDescent="0.2">
      <c r="B258" s="387" t="s">
        <v>480</v>
      </c>
      <c r="C258" s="388" t="s">
        <v>442</v>
      </c>
      <c r="D258" s="389">
        <v>16877</v>
      </c>
      <c r="E258" s="390">
        <v>3038</v>
      </c>
    </row>
    <row r="259" spans="2:5" ht="24" customHeight="1" x14ac:dyDescent="0.2">
      <c r="B259" s="387" t="s">
        <v>480</v>
      </c>
      <c r="C259" s="388" t="s">
        <v>466</v>
      </c>
      <c r="D259" s="389">
        <v>61969</v>
      </c>
      <c r="E259" s="390">
        <v>11159.1</v>
      </c>
    </row>
    <row r="260" spans="2:5" ht="24" customHeight="1" x14ac:dyDescent="0.2">
      <c r="B260" s="387" t="s">
        <v>480</v>
      </c>
      <c r="C260" s="388" t="s">
        <v>476</v>
      </c>
      <c r="D260" s="389">
        <v>29791</v>
      </c>
      <c r="E260" s="390">
        <v>5364</v>
      </c>
    </row>
    <row r="261" spans="2:5" ht="24" customHeight="1" x14ac:dyDescent="0.2">
      <c r="B261" s="387" t="s">
        <v>480</v>
      </c>
      <c r="C261" s="388" t="s">
        <v>448</v>
      </c>
      <c r="D261" s="389">
        <v>22246.11</v>
      </c>
      <c r="E261" s="390">
        <v>4004.68</v>
      </c>
    </row>
    <row r="262" spans="2:5" ht="24" customHeight="1" x14ac:dyDescent="0.2">
      <c r="B262" s="387" t="s">
        <v>480</v>
      </c>
      <c r="C262" s="388" t="s">
        <v>465</v>
      </c>
      <c r="D262" s="389">
        <v>116298.42</v>
      </c>
      <c r="E262" s="390">
        <v>20939.939999999999</v>
      </c>
    </row>
    <row r="263" spans="2:5" ht="24" customHeight="1" x14ac:dyDescent="0.2">
      <c r="B263" s="387" t="s">
        <v>480</v>
      </c>
      <c r="C263" s="388" t="s">
        <v>452</v>
      </c>
      <c r="D263" s="389">
        <v>7600</v>
      </c>
      <c r="E263" s="390">
        <v>1368</v>
      </c>
    </row>
    <row r="264" spans="2:5" ht="24" customHeight="1" x14ac:dyDescent="0.2">
      <c r="B264" s="387" t="s">
        <v>480</v>
      </c>
      <c r="C264" s="388" t="s">
        <v>460</v>
      </c>
      <c r="D264" s="389">
        <v>0</v>
      </c>
      <c r="E264" s="390">
        <v>0</v>
      </c>
    </row>
    <row r="265" spans="2:5" ht="24" customHeight="1" x14ac:dyDescent="0.2">
      <c r="B265" s="387" t="s">
        <v>480</v>
      </c>
      <c r="C265" s="388" t="s">
        <v>455</v>
      </c>
      <c r="D265" s="389">
        <v>284291.31</v>
      </c>
      <c r="E265" s="390">
        <v>51184.46</v>
      </c>
    </row>
    <row r="266" spans="2:5" ht="24" customHeight="1" x14ac:dyDescent="0.2">
      <c r="B266" s="387" t="s">
        <v>480</v>
      </c>
      <c r="C266" s="388" t="s">
        <v>440</v>
      </c>
      <c r="D266" s="389">
        <v>28473.919999999998</v>
      </c>
      <c r="E266" s="390">
        <v>5125.5</v>
      </c>
    </row>
    <row r="267" spans="2:5" ht="24" customHeight="1" x14ac:dyDescent="0.2">
      <c r="B267" s="387" t="s">
        <v>480</v>
      </c>
      <c r="C267" s="388" t="s">
        <v>443</v>
      </c>
      <c r="D267" s="389">
        <v>19983.22</v>
      </c>
      <c r="E267" s="390">
        <v>3597.88</v>
      </c>
    </row>
    <row r="268" spans="2:5" ht="24" customHeight="1" x14ac:dyDescent="0.2">
      <c r="B268" s="387" t="s">
        <v>480</v>
      </c>
      <c r="C268" s="388" t="s">
        <v>449</v>
      </c>
      <c r="D268" s="389">
        <v>44186</v>
      </c>
      <c r="E268" s="390">
        <v>7955.82</v>
      </c>
    </row>
    <row r="269" spans="2:5" ht="24" customHeight="1" x14ac:dyDescent="0.2">
      <c r="B269" s="387" t="s">
        <v>480</v>
      </c>
      <c r="C269" s="388" t="s">
        <v>468</v>
      </c>
      <c r="D269" s="389">
        <v>61147.06</v>
      </c>
      <c r="E269" s="390">
        <v>11010.79</v>
      </c>
    </row>
    <row r="270" spans="2:5" ht="24" customHeight="1" x14ac:dyDescent="0.2">
      <c r="B270" s="387" t="s">
        <v>480</v>
      </c>
      <c r="C270" s="388" t="s">
        <v>470</v>
      </c>
      <c r="D270" s="389">
        <v>45182.94</v>
      </c>
      <c r="E270" s="390">
        <v>8135.13</v>
      </c>
    </row>
    <row r="271" spans="2:5" ht="24" customHeight="1" x14ac:dyDescent="0.2">
      <c r="B271" s="387" t="s">
        <v>480</v>
      </c>
      <c r="C271" s="388" t="s">
        <v>458</v>
      </c>
      <c r="D271" s="389">
        <v>15000</v>
      </c>
      <c r="E271" s="390">
        <v>2700.02</v>
      </c>
    </row>
    <row r="272" spans="2:5" ht="24" customHeight="1" x14ac:dyDescent="0.2">
      <c r="B272" s="387" t="s">
        <v>480</v>
      </c>
      <c r="C272" s="388" t="s">
        <v>444</v>
      </c>
      <c r="D272" s="389">
        <v>3599</v>
      </c>
      <c r="E272" s="390">
        <v>648</v>
      </c>
    </row>
    <row r="273" spans="2:5" ht="24" customHeight="1" x14ac:dyDescent="0.2">
      <c r="B273" s="387" t="s">
        <v>480</v>
      </c>
      <c r="C273" s="388" t="s">
        <v>453</v>
      </c>
      <c r="D273" s="389">
        <v>24088</v>
      </c>
      <c r="E273" s="390">
        <v>4338</v>
      </c>
    </row>
    <row r="274" spans="2:5" ht="24" customHeight="1" x14ac:dyDescent="0.2">
      <c r="B274" s="387" t="s">
        <v>481</v>
      </c>
      <c r="C274" s="388" t="s">
        <v>451</v>
      </c>
      <c r="D274" s="389">
        <v>5899</v>
      </c>
      <c r="E274" s="390">
        <v>1062</v>
      </c>
    </row>
    <row r="275" spans="2:5" ht="24" customHeight="1" x14ac:dyDescent="0.2">
      <c r="B275" s="387" t="s">
        <v>481</v>
      </c>
      <c r="C275" s="388" t="s">
        <v>460</v>
      </c>
      <c r="D275" s="389">
        <v>9847</v>
      </c>
      <c r="E275" s="390">
        <v>1772.82</v>
      </c>
    </row>
    <row r="276" spans="2:5" ht="24" customHeight="1" x14ac:dyDescent="0.2">
      <c r="B276" s="387" t="s">
        <v>481</v>
      </c>
      <c r="C276" s="388" t="s">
        <v>470</v>
      </c>
      <c r="D276" s="389">
        <v>60586</v>
      </c>
      <c r="E276" s="390">
        <v>10907.63</v>
      </c>
    </row>
    <row r="277" spans="2:5" ht="24" customHeight="1" x14ac:dyDescent="0.2">
      <c r="B277" s="387" t="s">
        <v>481</v>
      </c>
      <c r="C277" s="388" t="s">
        <v>458</v>
      </c>
      <c r="D277" s="389">
        <v>1200</v>
      </c>
      <c r="E277" s="390">
        <v>216</v>
      </c>
    </row>
    <row r="278" spans="2:5" ht="24" customHeight="1" x14ac:dyDescent="0.2">
      <c r="B278" s="387" t="s">
        <v>481</v>
      </c>
      <c r="C278" s="388" t="s">
        <v>448</v>
      </c>
      <c r="D278" s="389">
        <v>31156.11</v>
      </c>
      <c r="E278" s="390">
        <v>5610.84</v>
      </c>
    </row>
    <row r="279" spans="2:5" ht="24" customHeight="1" x14ac:dyDescent="0.2">
      <c r="B279" s="387" t="s">
        <v>481</v>
      </c>
      <c r="C279" s="388" t="s">
        <v>443</v>
      </c>
      <c r="D279" s="389">
        <v>8796</v>
      </c>
      <c r="E279" s="390">
        <v>1584</v>
      </c>
    </row>
    <row r="280" spans="2:5" ht="24" customHeight="1" x14ac:dyDescent="0.2">
      <c r="B280" s="387" t="s">
        <v>481</v>
      </c>
      <c r="C280" s="388" t="s">
        <v>455</v>
      </c>
      <c r="D280" s="389">
        <v>279310</v>
      </c>
      <c r="E280" s="390">
        <v>50292.98</v>
      </c>
    </row>
    <row r="281" spans="2:5" ht="24" customHeight="1" x14ac:dyDescent="0.2">
      <c r="B281" s="387" t="s">
        <v>481</v>
      </c>
      <c r="C281" s="388" t="s">
        <v>462</v>
      </c>
      <c r="D281" s="389">
        <v>15883</v>
      </c>
      <c r="E281" s="390">
        <v>2860.02</v>
      </c>
    </row>
    <row r="282" spans="2:5" ht="24" customHeight="1" x14ac:dyDescent="0.2">
      <c r="B282" s="387" t="s">
        <v>481</v>
      </c>
      <c r="C282" s="388" t="s">
        <v>454</v>
      </c>
      <c r="D282" s="389">
        <v>41905</v>
      </c>
      <c r="E282" s="390">
        <v>7543.65</v>
      </c>
    </row>
    <row r="283" spans="2:5" ht="24" customHeight="1" x14ac:dyDescent="0.2">
      <c r="B283" s="387" t="s">
        <v>481</v>
      </c>
      <c r="C283" s="388" t="s">
        <v>457</v>
      </c>
      <c r="D283" s="389">
        <v>3298</v>
      </c>
      <c r="E283" s="390">
        <v>594</v>
      </c>
    </row>
    <row r="284" spans="2:5" ht="24" customHeight="1" x14ac:dyDescent="0.2">
      <c r="B284" s="387" t="s">
        <v>481</v>
      </c>
      <c r="C284" s="388" t="s">
        <v>465</v>
      </c>
      <c r="D284" s="389">
        <v>152814.04999999999</v>
      </c>
      <c r="E284" s="390">
        <v>27517.09</v>
      </c>
    </row>
    <row r="285" spans="2:5" ht="24" customHeight="1" x14ac:dyDescent="0.2">
      <c r="B285" s="387" t="s">
        <v>481</v>
      </c>
      <c r="C285" s="388" t="s">
        <v>476</v>
      </c>
      <c r="D285" s="389">
        <v>54768</v>
      </c>
      <c r="E285" s="390">
        <v>9860.0499999999993</v>
      </c>
    </row>
    <row r="286" spans="2:5" ht="24" customHeight="1" x14ac:dyDescent="0.2">
      <c r="B286" s="387" t="s">
        <v>481</v>
      </c>
      <c r="C286" s="388" t="s">
        <v>452</v>
      </c>
      <c r="D286" s="389">
        <v>9593</v>
      </c>
      <c r="E286" s="390">
        <v>1726.92</v>
      </c>
    </row>
    <row r="287" spans="2:5" ht="24" customHeight="1" x14ac:dyDescent="0.2">
      <c r="B287" s="387" t="s">
        <v>481</v>
      </c>
      <c r="C287" s="388" t="s">
        <v>466</v>
      </c>
      <c r="D287" s="389">
        <v>104434.17</v>
      </c>
      <c r="E287" s="390">
        <v>18806.03</v>
      </c>
    </row>
    <row r="288" spans="2:5" ht="24" customHeight="1" x14ac:dyDescent="0.2">
      <c r="B288" s="387" t="s">
        <v>481</v>
      </c>
      <c r="C288" s="388" t="s">
        <v>449</v>
      </c>
      <c r="D288" s="389">
        <v>90061</v>
      </c>
      <c r="E288" s="390">
        <v>16216.92</v>
      </c>
    </row>
    <row r="289" spans="2:5" ht="24" customHeight="1" x14ac:dyDescent="0.2">
      <c r="B289" s="387" t="s">
        <v>481</v>
      </c>
      <c r="C289" s="388" t="s">
        <v>446</v>
      </c>
      <c r="D289" s="389">
        <v>148101.79</v>
      </c>
      <c r="E289" s="390">
        <v>26664.58</v>
      </c>
    </row>
    <row r="290" spans="2:5" ht="24" customHeight="1" x14ac:dyDescent="0.2">
      <c r="B290" s="387" t="s">
        <v>481</v>
      </c>
      <c r="C290" s="388" t="s">
        <v>456</v>
      </c>
      <c r="D290" s="389">
        <v>1499</v>
      </c>
      <c r="E290" s="390">
        <v>270</v>
      </c>
    </row>
    <row r="291" spans="2:5" ht="24" customHeight="1" x14ac:dyDescent="0.2">
      <c r="B291" s="387" t="s">
        <v>481</v>
      </c>
      <c r="C291" s="388" t="s">
        <v>450</v>
      </c>
      <c r="D291" s="389">
        <v>5000</v>
      </c>
      <c r="E291" s="390">
        <v>900</v>
      </c>
    </row>
    <row r="292" spans="2:5" ht="24" customHeight="1" x14ac:dyDescent="0.2">
      <c r="B292" s="387" t="s">
        <v>481</v>
      </c>
      <c r="C292" s="388" t="s">
        <v>442</v>
      </c>
      <c r="D292" s="389">
        <v>13396</v>
      </c>
      <c r="E292" s="390">
        <v>2412</v>
      </c>
    </row>
    <row r="293" spans="2:5" ht="24" customHeight="1" x14ac:dyDescent="0.2">
      <c r="B293" s="387" t="s">
        <v>481</v>
      </c>
      <c r="C293" s="388" t="s">
        <v>441</v>
      </c>
      <c r="D293" s="389">
        <v>1798</v>
      </c>
      <c r="E293" s="390">
        <v>323.82</v>
      </c>
    </row>
    <row r="294" spans="2:5" ht="24" customHeight="1" x14ac:dyDescent="0.2">
      <c r="B294" s="387" t="s">
        <v>481</v>
      </c>
      <c r="C294" s="388" t="s">
        <v>469</v>
      </c>
      <c r="D294" s="389">
        <v>15999</v>
      </c>
      <c r="E294" s="390">
        <v>2880</v>
      </c>
    </row>
    <row r="295" spans="2:5" ht="24" customHeight="1" x14ac:dyDescent="0.2">
      <c r="B295" s="387" t="s">
        <v>481</v>
      </c>
      <c r="C295" s="388" t="s">
        <v>463</v>
      </c>
      <c r="D295" s="389">
        <v>23570</v>
      </c>
      <c r="E295" s="390">
        <v>4243.82</v>
      </c>
    </row>
    <row r="296" spans="2:5" ht="24" customHeight="1" x14ac:dyDescent="0.2">
      <c r="B296" s="387" t="s">
        <v>481</v>
      </c>
      <c r="C296" s="388" t="s">
        <v>445</v>
      </c>
      <c r="D296" s="389">
        <v>3199</v>
      </c>
      <c r="E296" s="390">
        <v>576</v>
      </c>
    </row>
    <row r="297" spans="2:5" ht="24" customHeight="1" x14ac:dyDescent="0.2">
      <c r="B297" s="387" t="s">
        <v>481</v>
      </c>
      <c r="C297" s="388" t="s">
        <v>453</v>
      </c>
      <c r="D297" s="389">
        <v>68301</v>
      </c>
      <c r="E297" s="390">
        <v>12296.95</v>
      </c>
    </row>
    <row r="298" spans="2:5" ht="24" customHeight="1" x14ac:dyDescent="0.2">
      <c r="B298" s="387" t="s">
        <v>481</v>
      </c>
      <c r="C298" s="388" t="s">
        <v>447</v>
      </c>
      <c r="D298" s="389">
        <v>9996</v>
      </c>
      <c r="E298" s="390">
        <v>1799.82</v>
      </c>
    </row>
    <row r="299" spans="2:5" ht="24" customHeight="1" x14ac:dyDescent="0.2">
      <c r="B299" s="387" t="s">
        <v>481</v>
      </c>
      <c r="C299" s="388" t="s">
        <v>440</v>
      </c>
      <c r="D299" s="389">
        <v>66575</v>
      </c>
      <c r="E299" s="390">
        <v>11986.61</v>
      </c>
    </row>
    <row r="300" spans="2:5" ht="24" customHeight="1" x14ac:dyDescent="0.2">
      <c r="B300" s="387" t="s">
        <v>481</v>
      </c>
      <c r="C300" s="388" t="s">
        <v>468</v>
      </c>
      <c r="D300" s="389">
        <v>70272</v>
      </c>
      <c r="E300" s="390">
        <v>12653.44</v>
      </c>
    </row>
    <row r="301" spans="2:5" ht="24" customHeight="1" x14ac:dyDescent="0.2">
      <c r="B301" s="387" t="s">
        <v>481</v>
      </c>
      <c r="C301" s="388" t="s">
        <v>444</v>
      </c>
      <c r="D301" s="389">
        <v>1499</v>
      </c>
      <c r="E301" s="390">
        <v>270</v>
      </c>
    </row>
    <row r="302" spans="2:5" ht="24" customHeight="1" x14ac:dyDescent="0.2">
      <c r="B302" s="387" t="s">
        <v>482</v>
      </c>
      <c r="C302" s="388" t="s">
        <v>453</v>
      </c>
      <c r="D302" s="389">
        <v>124222.43</v>
      </c>
      <c r="E302" s="390">
        <v>22360.400000000001</v>
      </c>
    </row>
    <row r="303" spans="2:5" ht="24" customHeight="1" x14ac:dyDescent="0.2">
      <c r="B303" s="387" t="s">
        <v>482</v>
      </c>
      <c r="C303" s="388" t="s">
        <v>468</v>
      </c>
      <c r="D303" s="389">
        <v>149135.73000000001</v>
      </c>
      <c r="E303" s="390">
        <v>26852.87</v>
      </c>
    </row>
    <row r="304" spans="2:5" ht="24" customHeight="1" x14ac:dyDescent="0.2">
      <c r="B304" s="387" t="s">
        <v>482</v>
      </c>
      <c r="C304" s="388" t="s">
        <v>448</v>
      </c>
      <c r="D304" s="389">
        <v>78274.16</v>
      </c>
      <c r="E304" s="390">
        <v>14092.3</v>
      </c>
    </row>
    <row r="305" spans="2:5" ht="24" customHeight="1" x14ac:dyDescent="0.2">
      <c r="B305" s="387" t="s">
        <v>482</v>
      </c>
      <c r="C305" s="388" t="s">
        <v>465</v>
      </c>
      <c r="D305" s="389">
        <v>377171.19</v>
      </c>
      <c r="E305" s="390">
        <v>67906.92</v>
      </c>
    </row>
    <row r="306" spans="2:5" ht="24" customHeight="1" x14ac:dyDescent="0.2">
      <c r="B306" s="387" t="s">
        <v>482</v>
      </c>
      <c r="C306" s="388" t="s">
        <v>466</v>
      </c>
      <c r="D306" s="389">
        <v>279905.24</v>
      </c>
      <c r="E306" s="390">
        <v>50401.31</v>
      </c>
    </row>
    <row r="307" spans="2:5" ht="24" customHeight="1" x14ac:dyDescent="0.2">
      <c r="B307" s="387" t="s">
        <v>482</v>
      </c>
      <c r="C307" s="388" t="s">
        <v>460</v>
      </c>
      <c r="D307" s="389">
        <v>50492.959999999999</v>
      </c>
      <c r="E307" s="390">
        <v>9089.24</v>
      </c>
    </row>
    <row r="308" spans="2:5" ht="24" customHeight="1" x14ac:dyDescent="0.2">
      <c r="B308" s="387" t="s">
        <v>482</v>
      </c>
      <c r="C308" s="388" t="s">
        <v>462</v>
      </c>
      <c r="D308" s="389">
        <v>37107.71</v>
      </c>
      <c r="E308" s="390">
        <v>6678.82</v>
      </c>
    </row>
    <row r="309" spans="2:5" ht="24" customHeight="1" x14ac:dyDescent="0.2">
      <c r="B309" s="387" t="s">
        <v>482</v>
      </c>
      <c r="C309" s="388" t="s">
        <v>455</v>
      </c>
      <c r="D309" s="389">
        <v>718814.74</v>
      </c>
      <c r="E309" s="390">
        <v>129416.24</v>
      </c>
    </row>
    <row r="310" spans="2:5" ht="24" customHeight="1" x14ac:dyDescent="0.2">
      <c r="B310" s="387" t="s">
        <v>482</v>
      </c>
      <c r="C310" s="388" t="s">
        <v>446</v>
      </c>
      <c r="D310" s="389">
        <v>182521.7</v>
      </c>
      <c r="E310" s="390">
        <v>32862.99</v>
      </c>
    </row>
    <row r="311" spans="2:5" ht="24" customHeight="1" x14ac:dyDescent="0.2">
      <c r="B311" s="387" t="s">
        <v>482</v>
      </c>
      <c r="C311" s="388" t="s">
        <v>456</v>
      </c>
      <c r="D311" s="389">
        <v>3797</v>
      </c>
      <c r="E311" s="390">
        <v>684</v>
      </c>
    </row>
    <row r="312" spans="2:5" ht="24" customHeight="1" x14ac:dyDescent="0.2">
      <c r="B312" s="387" t="s">
        <v>482</v>
      </c>
      <c r="C312" s="388" t="s">
        <v>444</v>
      </c>
      <c r="D312" s="389">
        <v>16994.3</v>
      </c>
      <c r="E312" s="390">
        <v>3059.69</v>
      </c>
    </row>
    <row r="313" spans="2:5" ht="24" customHeight="1" x14ac:dyDescent="0.2">
      <c r="B313" s="387" t="s">
        <v>482</v>
      </c>
      <c r="C313" s="388" t="s">
        <v>449</v>
      </c>
      <c r="D313" s="389">
        <v>124933.59</v>
      </c>
      <c r="E313" s="390">
        <v>22496.04</v>
      </c>
    </row>
    <row r="314" spans="2:5" ht="24" customHeight="1" x14ac:dyDescent="0.2">
      <c r="B314" s="387" t="s">
        <v>482</v>
      </c>
      <c r="C314" s="388" t="s">
        <v>450</v>
      </c>
      <c r="D314" s="389">
        <v>15678</v>
      </c>
      <c r="E314" s="390">
        <v>2822</v>
      </c>
    </row>
    <row r="315" spans="2:5" ht="24" customHeight="1" x14ac:dyDescent="0.2">
      <c r="B315" s="387" t="s">
        <v>482</v>
      </c>
      <c r="C315" s="388" t="s">
        <v>470</v>
      </c>
      <c r="D315" s="389">
        <v>185984.68</v>
      </c>
      <c r="E315" s="390">
        <v>33486.31</v>
      </c>
    </row>
    <row r="316" spans="2:5" ht="24" customHeight="1" x14ac:dyDescent="0.2">
      <c r="B316" s="387" t="s">
        <v>482</v>
      </c>
      <c r="C316" s="388" t="s">
        <v>443</v>
      </c>
      <c r="D316" s="389">
        <v>21720.98</v>
      </c>
      <c r="E316" s="390">
        <v>3910.62</v>
      </c>
    </row>
    <row r="317" spans="2:5" ht="24" customHeight="1" x14ac:dyDescent="0.2">
      <c r="B317" s="387" t="s">
        <v>482</v>
      </c>
      <c r="C317" s="388" t="s">
        <v>461</v>
      </c>
      <c r="D317" s="389">
        <v>7722</v>
      </c>
      <c r="E317" s="390">
        <v>1390</v>
      </c>
    </row>
    <row r="318" spans="2:5" ht="24" customHeight="1" x14ac:dyDescent="0.2">
      <c r="B318" s="387" t="s">
        <v>482</v>
      </c>
      <c r="C318" s="388" t="s">
        <v>469</v>
      </c>
      <c r="D318" s="389">
        <v>17796.939999999999</v>
      </c>
      <c r="E318" s="390">
        <v>3205</v>
      </c>
    </row>
    <row r="319" spans="2:5" ht="24" customHeight="1" x14ac:dyDescent="0.2">
      <c r="B319" s="387" t="s">
        <v>482</v>
      </c>
      <c r="C319" s="388" t="s">
        <v>452</v>
      </c>
      <c r="D319" s="389">
        <v>26264.13</v>
      </c>
      <c r="E319" s="390">
        <v>4727.82</v>
      </c>
    </row>
    <row r="320" spans="2:5" ht="24" customHeight="1" x14ac:dyDescent="0.2">
      <c r="B320" s="387" t="s">
        <v>482</v>
      </c>
      <c r="C320" s="388" t="s">
        <v>476</v>
      </c>
      <c r="D320" s="389">
        <v>258570.74</v>
      </c>
      <c r="E320" s="390">
        <v>46545.57</v>
      </c>
    </row>
    <row r="321" spans="2:5" ht="24" customHeight="1" x14ac:dyDescent="0.2">
      <c r="B321" s="387" t="s">
        <v>482</v>
      </c>
      <c r="C321" s="388" t="s">
        <v>441</v>
      </c>
      <c r="D321" s="389">
        <v>2199</v>
      </c>
      <c r="E321" s="390">
        <v>396</v>
      </c>
    </row>
    <row r="322" spans="2:5" ht="24" customHeight="1" x14ac:dyDescent="0.2">
      <c r="B322" s="387" t="s">
        <v>482</v>
      </c>
      <c r="C322" s="388" t="s">
        <v>447</v>
      </c>
      <c r="D322" s="389">
        <v>8657.9599999999991</v>
      </c>
      <c r="E322" s="390">
        <v>1559</v>
      </c>
    </row>
    <row r="323" spans="2:5" ht="24" customHeight="1" x14ac:dyDescent="0.2">
      <c r="B323" s="387" t="s">
        <v>482</v>
      </c>
      <c r="C323" s="388" t="s">
        <v>442</v>
      </c>
      <c r="D323" s="389">
        <v>23018.65</v>
      </c>
      <c r="E323" s="390">
        <v>4145.5</v>
      </c>
    </row>
    <row r="324" spans="2:5" ht="24" customHeight="1" x14ac:dyDescent="0.2">
      <c r="B324" s="387" t="s">
        <v>482</v>
      </c>
      <c r="C324" s="388" t="s">
        <v>454</v>
      </c>
      <c r="D324" s="389">
        <v>43932.13</v>
      </c>
      <c r="E324" s="390">
        <v>7909.19</v>
      </c>
    </row>
    <row r="325" spans="2:5" ht="24" customHeight="1" x14ac:dyDescent="0.2">
      <c r="B325" s="387" t="s">
        <v>482</v>
      </c>
      <c r="C325" s="388" t="s">
        <v>463</v>
      </c>
      <c r="D325" s="389">
        <v>10320.11</v>
      </c>
      <c r="E325" s="390">
        <v>1858.84</v>
      </c>
    </row>
    <row r="326" spans="2:5" ht="24" customHeight="1" x14ac:dyDescent="0.2">
      <c r="B326" s="387" t="s">
        <v>482</v>
      </c>
      <c r="C326" s="388" t="s">
        <v>451</v>
      </c>
      <c r="D326" s="389">
        <v>8170</v>
      </c>
      <c r="E326" s="390">
        <v>1470.82</v>
      </c>
    </row>
    <row r="327" spans="2:5" ht="24" customHeight="1" x14ac:dyDescent="0.2">
      <c r="B327" s="387" t="s">
        <v>482</v>
      </c>
      <c r="C327" s="388" t="s">
        <v>467</v>
      </c>
      <c r="D327" s="389">
        <v>8096</v>
      </c>
      <c r="E327" s="390">
        <v>1458</v>
      </c>
    </row>
    <row r="328" spans="2:5" ht="24" customHeight="1" x14ac:dyDescent="0.2">
      <c r="B328" s="387" t="s">
        <v>482</v>
      </c>
      <c r="C328" s="388" t="s">
        <v>445</v>
      </c>
      <c r="D328" s="389">
        <v>9296</v>
      </c>
      <c r="E328" s="390">
        <v>1674</v>
      </c>
    </row>
    <row r="329" spans="2:5" ht="24" customHeight="1" x14ac:dyDescent="0.2">
      <c r="B329" s="387" t="s">
        <v>482</v>
      </c>
      <c r="C329" s="388" t="s">
        <v>440</v>
      </c>
      <c r="D329" s="389">
        <v>109630.26</v>
      </c>
      <c r="E329" s="390">
        <v>19738.259999999998</v>
      </c>
    </row>
    <row r="330" spans="2:5" ht="24" customHeight="1" x14ac:dyDescent="0.2">
      <c r="B330" s="387" t="s">
        <v>482</v>
      </c>
      <c r="C330" s="388" t="s">
        <v>439</v>
      </c>
      <c r="D330" s="389">
        <v>1598</v>
      </c>
      <c r="E330" s="390">
        <v>288</v>
      </c>
    </row>
    <row r="331" spans="2:5" ht="24" customHeight="1" x14ac:dyDescent="0.2">
      <c r="B331" s="387" t="s">
        <v>483</v>
      </c>
      <c r="C331" s="388" t="s">
        <v>453</v>
      </c>
      <c r="D331" s="389">
        <v>400648.12</v>
      </c>
      <c r="E331" s="390">
        <v>72129.279999999999</v>
      </c>
    </row>
    <row r="332" spans="2:5" ht="24" customHeight="1" x14ac:dyDescent="0.2">
      <c r="B332" s="387" t="s">
        <v>483</v>
      </c>
      <c r="C332" s="388" t="s">
        <v>461</v>
      </c>
      <c r="D332" s="389">
        <v>16030</v>
      </c>
      <c r="E332" s="390">
        <v>2886</v>
      </c>
    </row>
    <row r="333" spans="2:5" ht="24" customHeight="1" x14ac:dyDescent="0.2">
      <c r="B333" s="387" t="s">
        <v>483</v>
      </c>
      <c r="C333" s="388" t="s">
        <v>468</v>
      </c>
      <c r="D333" s="389">
        <v>597991.19999999995</v>
      </c>
      <c r="E333" s="390">
        <v>107660.32</v>
      </c>
    </row>
    <row r="334" spans="2:5" ht="24" customHeight="1" x14ac:dyDescent="0.2">
      <c r="B334" s="387" t="s">
        <v>483</v>
      </c>
      <c r="C334" s="388" t="s">
        <v>459</v>
      </c>
      <c r="D334" s="389">
        <v>1499</v>
      </c>
      <c r="E334" s="390">
        <v>270</v>
      </c>
    </row>
    <row r="335" spans="2:5" ht="24" customHeight="1" x14ac:dyDescent="0.2">
      <c r="B335" s="387" t="s">
        <v>483</v>
      </c>
      <c r="C335" s="388" t="s">
        <v>454</v>
      </c>
      <c r="D335" s="389">
        <v>111666.88</v>
      </c>
      <c r="E335" s="390">
        <v>20105.57</v>
      </c>
    </row>
    <row r="336" spans="2:5" ht="24" customHeight="1" x14ac:dyDescent="0.2">
      <c r="B336" s="387" t="s">
        <v>483</v>
      </c>
      <c r="C336" s="388" t="s">
        <v>467</v>
      </c>
      <c r="D336" s="389">
        <v>2796</v>
      </c>
      <c r="E336" s="390">
        <v>504</v>
      </c>
    </row>
    <row r="337" spans="2:5" ht="24" customHeight="1" x14ac:dyDescent="0.2">
      <c r="B337" s="387" t="s">
        <v>483</v>
      </c>
      <c r="C337" s="388" t="s">
        <v>458</v>
      </c>
      <c r="D337" s="389">
        <v>1200</v>
      </c>
      <c r="E337" s="390">
        <v>216</v>
      </c>
    </row>
    <row r="338" spans="2:5" ht="24" customHeight="1" x14ac:dyDescent="0.2">
      <c r="B338" s="387" t="s">
        <v>483</v>
      </c>
      <c r="C338" s="388" t="s">
        <v>452</v>
      </c>
      <c r="D338" s="389">
        <v>42828</v>
      </c>
      <c r="E338" s="390">
        <v>7712</v>
      </c>
    </row>
    <row r="339" spans="2:5" ht="24" customHeight="1" x14ac:dyDescent="0.2">
      <c r="B339" s="387" t="s">
        <v>483</v>
      </c>
      <c r="C339" s="388" t="s">
        <v>455</v>
      </c>
      <c r="D339" s="389">
        <v>3098915.76</v>
      </c>
      <c r="E339" s="390">
        <v>558057.77</v>
      </c>
    </row>
    <row r="340" spans="2:5" ht="24" customHeight="1" x14ac:dyDescent="0.2">
      <c r="B340" s="387" t="s">
        <v>483</v>
      </c>
      <c r="C340" s="388" t="s">
        <v>449</v>
      </c>
      <c r="D340" s="389">
        <v>521106.2</v>
      </c>
      <c r="E340" s="390">
        <v>93928.66</v>
      </c>
    </row>
    <row r="341" spans="2:5" ht="24" customHeight="1" x14ac:dyDescent="0.2">
      <c r="B341" s="387" t="s">
        <v>483</v>
      </c>
      <c r="C341" s="388" t="s">
        <v>470</v>
      </c>
      <c r="D341" s="389">
        <v>333250.5</v>
      </c>
      <c r="E341" s="390">
        <v>59996</v>
      </c>
    </row>
    <row r="342" spans="2:5" ht="24" customHeight="1" x14ac:dyDescent="0.2">
      <c r="B342" s="387" t="s">
        <v>483</v>
      </c>
      <c r="C342" s="388" t="s">
        <v>463</v>
      </c>
      <c r="D342" s="389">
        <v>121092</v>
      </c>
      <c r="E342" s="390">
        <v>21803.06</v>
      </c>
    </row>
    <row r="343" spans="2:5" ht="24" customHeight="1" x14ac:dyDescent="0.2">
      <c r="B343" s="387" t="s">
        <v>483</v>
      </c>
      <c r="C343" s="388" t="s">
        <v>441</v>
      </c>
      <c r="D343" s="389">
        <v>4195</v>
      </c>
      <c r="E343" s="390">
        <v>756</v>
      </c>
    </row>
    <row r="344" spans="2:5" ht="24" customHeight="1" x14ac:dyDescent="0.2">
      <c r="B344" s="387" t="s">
        <v>483</v>
      </c>
      <c r="C344" s="388" t="s">
        <v>445</v>
      </c>
      <c r="D344" s="389">
        <v>56399</v>
      </c>
      <c r="E344" s="390">
        <v>10155</v>
      </c>
    </row>
    <row r="345" spans="2:5" ht="24" customHeight="1" x14ac:dyDescent="0.2">
      <c r="B345" s="387" t="s">
        <v>483</v>
      </c>
      <c r="C345" s="388" t="s">
        <v>451</v>
      </c>
      <c r="D345" s="389">
        <v>31521</v>
      </c>
      <c r="E345" s="390">
        <v>5674.96</v>
      </c>
    </row>
    <row r="346" spans="2:5" ht="24" customHeight="1" x14ac:dyDescent="0.2">
      <c r="B346" s="387" t="s">
        <v>483</v>
      </c>
      <c r="C346" s="388" t="s">
        <v>456</v>
      </c>
      <c r="D346" s="389">
        <v>11618</v>
      </c>
      <c r="E346" s="390">
        <v>2091</v>
      </c>
    </row>
    <row r="347" spans="2:5" ht="24" customHeight="1" x14ac:dyDescent="0.2">
      <c r="B347" s="387" t="s">
        <v>483</v>
      </c>
      <c r="C347" s="388" t="s">
        <v>450</v>
      </c>
      <c r="D347" s="389">
        <v>38264</v>
      </c>
      <c r="E347" s="390">
        <v>6889</v>
      </c>
    </row>
    <row r="348" spans="2:5" ht="24" customHeight="1" x14ac:dyDescent="0.2">
      <c r="B348" s="387" t="s">
        <v>483</v>
      </c>
      <c r="C348" s="388" t="s">
        <v>443</v>
      </c>
      <c r="D348" s="389">
        <v>55061.11</v>
      </c>
      <c r="E348" s="390">
        <v>9913.66</v>
      </c>
    </row>
    <row r="349" spans="2:5" ht="24" customHeight="1" x14ac:dyDescent="0.2">
      <c r="B349" s="387" t="s">
        <v>483</v>
      </c>
      <c r="C349" s="388" t="s">
        <v>464</v>
      </c>
      <c r="D349" s="389">
        <v>5349</v>
      </c>
      <c r="E349" s="390">
        <v>963</v>
      </c>
    </row>
    <row r="350" spans="2:5" ht="24" customHeight="1" x14ac:dyDescent="0.2">
      <c r="B350" s="387" t="s">
        <v>483</v>
      </c>
      <c r="C350" s="388" t="s">
        <v>442</v>
      </c>
      <c r="D350" s="389">
        <v>38633</v>
      </c>
      <c r="E350" s="390">
        <v>6955.6</v>
      </c>
    </row>
    <row r="351" spans="2:5" ht="24" customHeight="1" x14ac:dyDescent="0.2">
      <c r="B351" s="387" t="s">
        <v>483</v>
      </c>
      <c r="C351" s="388" t="s">
        <v>439</v>
      </c>
      <c r="D351" s="389">
        <v>13242</v>
      </c>
      <c r="E351" s="390">
        <v>2385</v>
      </c>
    </row>
    <row r="352" spans="2:5" ht="24" customHeight="1" x14ac:dyDescent="0.2">
      <c r="B352" s="387" t="s">
        <v>483</v>
      </c>
      <c r="C352" s="388" t="s">
        <v>460</v>
      </c>
      <c r="D352" s="389">
        <v>103487</v>
      </c>
      <c r="E352" s="390">
        <v>18634</v>
      </c>
    </row>
    <row r="353" spans="2:5" ht="24" customHeight="1" x14ac:dyDescent="0.2">
      <c r="B353" s="387" t="s">
        <v>483</v>
      </c>
      <c r="C353" s="388" t="s">
        <v>469</v>
      </c>
      <c r="D353" s="389">
        <v>33783</v>
      </c>
      <c r="E353" s="390">
        <v>6083.5</v>
      </c>
    </row>
    <row r="354" spans="2:5" ht="24" customHeight="1" x14ac:dyDescent="0.2">
      <c r="B354" s="387" t="s">
        <v>483</v>
      </c>
      <c r="C354" s="388" t="s">
        <v>447</v>
      </c>
      <c r="D354" s="389">
        <v>61305</v>
      </c>
      <c r="E354" s="390">
        <v>11037</v>
      </c>
    </row>
    <row r="355" spans="2:5" ht="24" customHeight="1" x14ac:dyDescent="0.2">
      <c r="B355" s="387" t="s">
        <v>483</v>
      </c>
      <c r="C355" s="388" t="s">
        <v>444</v>
      </c>
      <c r="D355" s="389">
        <v>13122</v>
      </c>
      <c r="E355" s="390">
        <v>2363.06</v>
      </c>
    </row>
    <row r="356" spans="2:5" ht="24" customHeight="1" x14ac:dyDescent="0.2">
      <c r="B356" s="387" t="s">
        <v>483</v>
      </c>
      <c r="C356" s="388" t="s">
        <v>440</v>
      </c>
      <c r="D356" s="389">
        <v>370856.91</v>
      </c>
      <c r="E356" s="390">
        <v>66770.100000000006</v>
      </c>
    </row>
    <row r="357" spans="2:5" ht="24" customHeight="1" x14ac:dyDescent="0.2">
      <c r="B357" s="387" t="s">
        <v>483</v>
      </c>
      <c r="C357" s="388" t="s">
        <v>462</v>
      </c>
      <c r="D357" s="389">
        <v>82120</v>
      </c>
      <c r="E357" s="390">
        <v>14788.82</v>
      </c>
    </row>
    <row r="358" spans="2:5" ht="24" customHeight="1" x14ac:dyDescent="0.2">
      <c r="B358" s="387" t="s">
        <v>483</v>
      </c>
      <c r="C358" s="388" t="s">
        <v>466</v>
      </c>
      <c r="D358" s="389">
        <v>1184116</v>
      </c>
      <c r="E358" s="390">
        <v>213194.26</v>
      </c>
    </row>
    <row r="359" spans="2:5" ht="24" customHeight="1" x14ac:dyDescent="0.2">
      <c r="B359" s="387" t="s">
        <v>483</v>
      </c>
      <c r="C359" s="388" t="s">
        <v>465</v>
      </c>
      <c r="D359" s="389">
        <v>1135775.76</v>
      </c>
      <c r="E359" s="390">
        <v>204116.66</v>
      </c>
    </row>
    <row r="360" spans="2:5" ht="24" customHeight="1" x14ac:dyDescent="0.2">
      <c r="B360" s="387" t="s">
        <v>483</v>
      </c>
      <c r="C360" s="388" t="s">
        <v>457</v>
      </c>
      <c r="D360" s="389">
        <v>1499</v>
      </c>
      <c r="E360" s="390">
        <v>270</v>
      </c>
    </row>
    <row r="361" spans="2:5" ht="24" customHeight="1" x14ac:dyDescent="0.2">
      <c r="B361" s="387" t="s">
        <v>483</v>
      </c>
      <c r="C361" s="388" t="s">
        <v>446</v>
      </c>
      <c r="D361" s="389">
        <v>799974.97</v>
      </c>
      <c r="E361" s="390">
        <v>144220.76999999999</v>
      </c>
    </row>
    <row r="362" spans="2:5" ht="24" customHeight="1" x14ac:dyDescent="0.2">
      <c r="B362" s="387" t="s">
        <v>483</v>
      </c>
      <c r="C362" s="388" t="s">
        <v>448</v>
      </c>
      <c r="D362" s="389">
        <v>188685</v>
      </c>
      <c r="E362" s="390">
        <v>33977.5</v>
      </c>
    </row>
    <row r="363" spans="2:5" ht="24" customHeight="1" x14ac:dyDescent="0.2">
      <c r="B363" s="387" t="s">
        <v>484</v>
      </c>
      <c r="C363" s="388" t="s">
        <v>450</v>
      </c>
      <c r="D363" s="389">
        <v>18669</v>
      </c>
      <c r="E363" s="390">
        <v>3362</v>
      </c>
    </row>
    <row r="364" spans="2:5" ht="24" customHeight="1" x14ac:dyDescent="0.2">
      <c r="B364" s="387" t="s">
        <v>484</v>
      </c>
      <c r="C364" s="388" t="s">
        <v>461</v>
      </c>
      <c r="D364" s="389">
        <v>799</v>
      </c>
      <c r="E364" s="390">
        <v>144</v>
      </c>
    </row>
    <row r="365" spans="2:5" ht="24" customHeight="1" x14ac:dyDescent="0.2">
      <c r="B365" s="387" t="s">
        <v>484</v>
      </c>
      <c r="C365" s="388" t="s">
        <v>444</v>
      </c>
      <c r="D365" s="389">
        <v>33844.42</v>
      </c>
      <c r="E365" s="390">
        <v>6093.68</v>
      </c>
    </row>
    <row r="366" spans="2:5" ht="24" customHeight="1" x14ac:dyDescent="0.2">
      <c r="B366" s="387" t="s">
        <v>484</v>
      </c>
      <c r="C366" s="388" t="s">
        <v>446</v>
      </c>
      <c r="D366" s="389">
        <v>776588.09</v>
      </c>
      <c r="E366" s="390">
        <v>139829.24</v>
      </c>
    </row>
    <row r="367" spans="2:5" ht="24" customHeight="1" x14ac:dyDescent="0.2">
      <c r="B367" s="387" t="s">
        <v>484</v>
      </c>
      <c r="C367" s="388" t="s">
        <v>470</v>
      </c>
      <c r="D367" s="389">
        <v>205878.42</v>
      </c>
      <c r="E367" s="390">
        <v>37070.26</v>
      </c>
    </row>
    <row r="368" spans="2:5" ht="24" customHeight="1" x14ac:dyDescent="0.2">
      <c r="B368" s="387" t="s">
        <v>484</v>
      </c>
      <c r="C368" s="388" t="s">
        <v>453</v>
      </c>
      <c r="D368" s="389">
        <v>130688.72</v>
      </c>
      <c r="E368" s="390">
        <v>23533.08</v>
      </c>
    </row>
    <row r="369" spans="2:5" ht="24" customHeight="1" x14ac:dyDescent="0.2">
      <c r="B369" s="387" t="s">
        <v>484</v>
      </c>
      <c r="C369" s="388" t="s">
        <v>467</v>
      </c>
      <c r="D369" s="389">
        <v>19397</v>
      </c>
      <c r="E369" s="390">
        <v>3492</v>
      </c>
    </row>
    <row r="370" spans="2:5" ht="24" customHeight="1" x14ac:dyDescent="0.2">
      <c r="B370" s="387" t="s">
        <v>484</v>
      </c>
      <c r="C370" s="388" t="s">
        <v>456</v>
      </c>
      <c r="D370" s="389">
        <v>7898</v>
      </c>
      <c r="E370" s="390">
        <v>1422</v>
      </c>
    </row>
    <row r="371" spans="2:5" ht="24" customHeight="1" x14ac:dyDescent="0.2">
      <c r="B371" s="387" t="s">
        <v>484</v>
      </c>
      <c r="C371" s="388" t="s">
        <v>452</v>
      </c>
      <c r="D371" s="389">
        <v>37060</v>
      </c>
      <c r="E371" s="390">
        <v>6673.54</v>
      </c>
    </row>
    <row r="372" spans="2:5" ht="24" customHeight="1" x14ac:dyDescent="0.2">
      <c r="B372" s="387" t="s">
        <v>484</v>
      </c>
      <c r="C372" s="388" t="s">
        <v>457</v>
      </c>
      <c r="D372" s="389">
        <v>6396</v>
      </c>
      <c r="E372" s="390">
        <v>1152</v>
      </c>
    </row>
    <row r="373" spans="2:5" ht="24" customHeight="1" x14ac:dyDescent="0.2">
      <c r="B373" s="387" t="s">
        <v>484</v>
      </c>
      <c r="C373" s="388" t="s">
        <v>448</v>
      </c>
      <c r="D373" s="389">
        <v>92219.76</v>
      </c>
      <c r="E373" s="390">
        <v>16606.78</v>
      </c>
    </row>
    <row r="374" spans="2:5" ht="24" customHeight="1" x14ac:dyDescent="0.2">
      <c r="B374" s="387" t="s">
        <v>484</v>
      </c>
      <c r="C374" s="388" t="s">
        <v>439</v>
      </c>
      <c r="D374" s="389">
        <v>14771</v>
      </c>
      <c r="E374" s="390">
        <v>2660</v>
      </c>
    </row>
    <row r="375" spans="2:5" ht="24" customHeight="1" x14ac:dyDescent="0.2">
      <c r="B375" s="387" t="s">
        <v>484</v>
      </c>
      <c r="C375" s="388" t="s">
        <v>443</v>
      </c>
      <c r="D375" s="389">
        <v>60107.839999999997</v>
      </c>
      <c r="E375" s="390">
        <v>10822.18</v>
      </c>
    </row>
    <row r="376" spans="2:5" ht="24" customHeight="1" x14ac:dyDescent="0.2">
      <c r="B376" s="387" t="s">
        <v>484</v>
      </c>
      <c r="C376" s="388" t="s">
        <v>440</v>
      </c>
      <c r="D376" s="389">
        <v>233872.78</v>
      </c>
      <c r="E376" s="390">
        <v>42109.34</v>
      </c>
    </row>
    <row r="377" spans="2:5" ht="24" customHeight="1" x14ac:dyDescent="0.2">
      <c r="B377" s="387" t="s">
        <v>484</v>
      </c>
      <c r="C377" s="388" t="s">
        <v>466</v>
      </c>
      <c r="D377" s="389">
        <v>497250.19</v>
      </c>
      <c r="E377" s="390">
        <v>89542.720000000001</v>
      </c>
    </row>
    <row r="378" spans="2:5" ht="24" customHeight="1" x14ac:dyDescent="0.2">
      <c r="B378" s="387" t="s">
        <v>484</v>
      </c>
      <c r="C378" s="388" t="s">
        <v>445</v>
      </c>
      <c r="D378" s="389">
        <v>19063</v>
      </c>
      <c r="E378" s="390">
        <v>3432.54</v>
      </c>
    </row>
    <row r="379" spans="2:5" ht="24" customHeight="1" x14ac:dyDescent="0.2">
      <c r="B379" s="387" t="s">
        <v>484</v>
      </c>
      <c r="C379" s="388" t="s">
        <v>485</v>
      </c>
      <c r="D379" s="389">
        <v>5525</v>
      </c>
      <c r="E379" s="390">
        <v>995</v>
      </c>
    </row>
    <row r="380" spans="2:5" ht="24" customHeight="1" x14ac:dyDescent="0.2">
      <c r="B380" s="387" t="s">
        <v>484</v>
      </c>
      <c r="C380" s="388" t="s">
        <v>454</v>
      </c>
      <c r="D380" s="389">
        <v>41352</v>
      </c>
      <c r="E380" s="390">
        <v>7444.82</v>
      </c>
    </row>
    <row r="381" spans="2:5" ht="24" customHeight="1" x14ac:dyDescent="0.2">
      <c r="B381" s="387" t="s">
        <v>484</v>
      </c>
      <c r="C381" s="388" t="s">
        <v>442</v>
      </c>
      <c r="D381" s="389">
        <v>32368</v>
      </c>
      <c r="E381" s="390">
        <v>5828.4</v>
      </c>
    </row>
    <row r="382" spans="2:5" ht="24" customHeight="1" x14ac:dyDescent="0.2">
      <c r="B382" s="387" t="s">
        <v>484</v>
      </c>
      <c r="C382" s="388" t="s">
        <v>465</v>
      </c>
      <c r="D382" s="389">
        <v>511671.73</v>
      </c>
      <c r="E382" s="390">
        <v>92138.02</v>
      </c>
    </row>
    <row r="383" spans="2:5" ht="24" customHeight="1" x14ac:dyDescent="0.2">
      <c r="B383" s="387" t="s">
        <v>484</v>
      </c>
      <c r="C383" s="388" t="s">
        <v>451</v>
      </c>
      <c r="D383" s="389">
        <v>15573</v>
      </c>
      <c r="E383" s="390">
        <v>2803.6</v>
      </c>
    </row>
    <row r="384" spans="2:5" ht="24" customHeight="1" x14ac:dyDescent="0.2">
      <c r="B384" s="387" t="s">
        <v>484</v>
      </c>
      <c r="C384" s="388" t="s">
        <v>469</v>
      </c>
      <c r="D384" s="389">
        <v>37976</v>
      </c>
      <c r="E384" s="390">
        <v>6837</v>
      </c>
    </row>
    <row r="385" spans="2:5" ht="24" customHeight="1" x14ac:dyDescent="0.2">
      <c r="B385" s="387" t="s">
        <v>484</v>
      </c>
      <c r="C385" s="388" t="s">
        <v>455</v>
      </c>
      <c r="D385" s="389">
        <v>1664870.48</v>
      </c>
      <c r="E385" s="390">
        <v>299780.86</v>
      </c>
    </row>
    <row r="386" spans="2:5" ht="24" customHeight="1" x14ac:dyDescent="0.2">
      <c r="B386" s="387" t="s">
        <v>484</v>
      </c>
      <c r="C386" s="388" t="s">
        <v>447</v>
      </c>
      <c r="D386" s="389">
        <v>27029</v>
      </c>
      <c r="E386" s="390">
        <v>4866.16</v>
      </c>
    </row>
    <row r="387" spans="2:5" ht="24" customHeight="1" x14ac:dyDescent="0.2">
      <c r="B387" s="387" t="s">
        <v>484</v>
      </c>
      <c r="C387" s="388" t="s">
        <v>441</v>
      </c>
      <c r="D387" s="389">
        <v>3036</v>
      </c>
      <c r="E387" s="390">
        <v>547</v>
      </c>
    </row>
    <row r="388" spans="2:5" ht="24" customHeight="1" x14ac:dyDescent="0.2">
      <c r="B388" s="387" t="s">
        <v>484</v>
      </c>
      <c r="C388" s="388" t="s">
        <v>449</v>
      </c>
      <c r="D388" s="389">
        <v>285240.38</v>
      </c>
      <c r="E388" s="390">
        <v>51365.67</v>
      </c>
    </row>
    <row r="389" spans="2:5" ht="24" customHeight="1" x14ac:dyDescent="0.2">
      <c r="B389" s="387" t="s">
        <v>484</v>
      </c>
      <c r="C389" s="388" t="s">
        <v>462</v>
      </c>
      <c r="D389" s="389">
        <v>42784.9</v>
      </c>
      <c r="E389" s="390">
        <v>7704.1</v>
      </c>
    </row>
    <row r="390" spans="2:5" ht="24" customHeight="1" x14ac:dyDescent="0.2">
      <c r="B390" s="387" t="s">
        <v>484</v>
      </c>
      <c r="C390" s="388" t="s">
        <v>460</v>
      </c>
      <c r="D390" s="389">
        <v>48075</v>
      </c>
      <c r="E390" s="390">
        <v>8656.6200000000008</v>
      </c>
    </row>
    <row r="391" spans="2:5" ht="24" customHeight="1" x14ac:dyDescent="0.2">
      <c r="B391" s="387" t="s">
        <v>484</v>
      </c>
      <c r="C391" s="388" t="s">
        <v>468</v>
      </c>
      <c r="D391" s="389">
        <v>345433.65</v>
      </c>
      <c r="E391" s="390">
        <v>62203.97</v>
      </c>
    </row>
    <row r="392" spans="2:5" ht="24" customHeight="1" x14ac:dyDescent="0.2">
      <c r="B392" s="387" t="s">
        <v>484</v>
      </c>
      <c r="C392" s="388" t="s">
        <v>463</v>
      </c>
      <c r="D392" s="389">
        <v>77507.14</v>
      </c>
      <c r="E392" s="390">
        <v>13952.64</v>
      </c>
    </row>
    <row r="393" spans="2:5" ht="24" customHeight="1" x14ac:dyDescent="0.2">
      <c r="B393" s="387" t="s">
        <v>486</v>
      </c>
      <c r="C393" s="388" t="s">
        <v>445</v>
      </c>
      <c r="D393" s="389">
        <v>6565.11</v>
      </c>
      <c r="E393" s="390">
        <v>1182.26</v>
      </c>
    </row>
    <row r="394" spans="2:5" ht="24" customHeight="1" x14ac:dyDescent="0.2">
      <c r="B394" s="387" t="s">
        <v>486</v>
      </c>
      <c r="C394" s="388" t="s">
        <v>449</v>
      </c>
      <c r="D394" s="389">
        <v>67142.2</v>
      </c>
      <c r="E394" s="390">
        <v>12088.32</v>
      </c>
    </row>
    <row r="395" spans="2:5" ht="24" customHeight="1" x14ac:dyDescent="0.2">
      <c r="B395" s="387" t="s">
        <v>486</v>
      </c>
      <c r="C395" s="388" t="s">
        <v>444</v>
      </c>
      <c r="D395" s="389">
        <v>2500</v>
      </c>
      <c r="E395" s="390">
        <v>450</v>
      </c>
    </row>
    <row r="396" spans="2:5" ht="24" customHeight="1" x14ac:dyDescent="0.2">
      <c r="B396" s="387" t="s">
        <v>486</v>
      </c>
      <c r="C396" s="388" t="s">
        <v>447</v>
      </c>
      <c r="D396" s="389">
        <v>6197</v>
      </c>
      <c r="E396" s="390">
        <v>1115.82</v>
      </c>
    </row>
    <row r="397" spans="2:5" ht="24" customHeight="1" x14ac:dyDescent="0.2">
      <c r="B397" s="387" t="s">
        <v>486</v>
      </c>
      <c r="C397" s="388" t="s">
        <v>460</v>
      </c>
      <c r="D397" s="389">
        <v>17792</v>
      </c>
      <c r="E397" s="390">
        <v>3204.1</v>
      </c>
    </row>
    <row r="398" spans="2:5" ht="24" customHeight="1" x14ac:dyDescent="0.2">
      <c r="B398" s="387" t="s">
        <v>486</v>
      </c>
      <c r="C398" s="388" t="s">
        <v>450</v>
      </c>
      <c r="D398" s="389">
        <v>14155.06</v>
      </c>
      <c r="E398" s="390">
        <v>2548.63</v>
      </c>
    </row>
    <row r="399" spans="2:5" ht="24" customHeight="1" x14ac:dyDescent="0.2">
      <c r="B399" s="387" t="s">
        <v>486</v>
      </c>
      <c r="C399" s="388" t="s">
        <v>455</v>
      </c>
      <c r="D399" s="389">
        <v>425372.31</v>
      </c>
      <c r="E399" s="390">
        <v>76578.91</v>
      </c>
    </row>
    <row r="400" spans="2:5" ht="24" customHeight="1" x14ac:dyDescent="0.2">
      <c r="B400" s="387" t="s">
        <v>486</v>
      </c>
      <c r="C400" s="388" t="s">
        <v>468</v>
      </c>
      <c r="D400" s="389">
        <v>127089.67</v>
      </c>
      <c r="E400" s="390">
        <v>22880.560000000001</v>
      </c>
    </row>
    <row r="401" spans="2:5" ht="24" customHeight="1" x14ac:dyDescent="0.2">
      <c r="B401" s="387" t="s">
        <v>486</v>
      </c>
      <c r="C401" s="388" t="s">
        <v>469</v>
      </c>
      <c r="D401" s="389">
        <v>22498</v>
      </c>
      <c r="E401" s="390">
        <v>4050</v>
      </c>
    </row>
    <row r="402" spans="2:5" ht="24" customHeight="1" x14ac:dyDescent="0.2">
      <c r="B402" s="387" t="s">
        <v>486</v>
      </c>
      <c r="C402" s="388" t="s">
        <v>439</v>
      </c>
      <c r="D402" s="389">
        <v>2199</v>
      </c>
      <c r="E402" s="390">
        <v>396</v>
      </c>
    </row>
    <row r="403" spans="2:5" ht="24" customHeight="1" x14ac:dyDescent="0.2">
      <c r="B403" s="387" t="s">
        <v>486</v>
      </c>
      <c r="C403" s="388" t="s">
        <v>453</v>
      </c>
      <c r="D403" s="389">
        <v>60686</v>
      </c>
      <c r="E403" s="390">
        <v>10925.46</v>
      </c>
    </row>
    <row r="404" spans="2:5" ht="24" customHeight="1" x14ac:dyDescent="0.2">
      <c r="B404" s="387" t="s">
        <v>486</v>
      </c>
      <c r="C404" s="388" t="s">
        <v>442</v>
      </c>
      <c r="D404" s="389">
        <v>17571.150000000001</v>
      </c>
      <c r="E404" s="390">
        <v>3163.17</v>
      </c>
    </row>
    <row r="405" spans="2:5" ht="24" customHeight="1" x14ac:dyDescent="0.2">
      <c r="B405" s="387" t="s">
        <v>486</v>
      </c>
      <c r="C405" s="388" t="s">
        <v>443</v>
      </c>
      <c r="D405" s="389">
        <v>21893</v>
      </c>
      <c r="E405" s="390">
        <v>3941.1</v>
      </c>
    </row>
    <row r="406" spans="2:5" ht="24" customHeight="1" x14ac:dyDescent="0.2">
      <c r="B406" s="387" t="s">
        <v>486</v>
      </c>
      <c r="C406" s="388" t="s">
        <v>440</v>
      </c>
      <c r="D406" s="389">
        <v>63537.72</v>
      </c>
      <c r="E406" s="390">
        <v>11439.73</v>
      </c>
    </row>
    <row r="407" spans="2:5" ht="24" customHeight="1" x14ac:dyDescent="0.2">
      <c r="B407" s="387" t="s">
        <v>486</v>
      </c>
      <c r="C407" s="388" t="s">
        <v>463</v>
      </c>
      <c r="D407" s="389">
        <v>17646</v>
      </c>
      <c r="E407" s="390">
        <v>3176.82</v>
      </c>
    </row>
    <row r="408" spans="2:5" ht="24" customHeight="1" x14ac:dyDescent="0.2">
      <c r="B408" s="387" t="s">
        <v>486</v>
      </c>
      <c r="C408" s="388" t="s">
        <v>454</v>
      </c>
      <c r="D408" s="389">
        <v>15974</v>
      </c>
      <c r="E408" s="390">
        <v>2876</v>
      </c>
    </row>
    <row r="409" spans="2:5" ht="24" customHeight="1" x14ac:dyDescent="0.2">
      <c r="B409" s="387" t="s">
        <v>486</v>
      </c>
      <c r="C409" s="388" t="s">
        <v>462</v>
      </c>
      <c r="D409" s="389">
        <v>30369.439999999999</v>
      </c>
      <c r="E409" s="390">
        <v>5467.4</v>
      </c>
    </row>
    <row r="410" spans="2:5" ht="24" customHeight="1" x14ac:dyDescent="0.2">
      <c r="B410" s="387" t="s">
        <v>486</v>
      </c>
      <c r="C410" s="388" t="s">
        <v>448</v>
      </c>
      <c r="D410" s="389">
        <v>45937.11</v>
      </c>
      <c r="E410" s="390">
        <v>8270.66</v>
      </c>
    </row>
    <row r="411" spans="2:5" ht="24" customHeight="1" x14ac:dyDescent="0.2">
      <c r="B411" s="387" t="s">
        <v>486</v>
      </c>
      <c r="C411" s="388" t="s">
        <v>446</v>
      </c>
      <c r="D411" s="389">
        <v>175764.99</v>
      </c>
      <c r="E411" s="390">
        <v>31641.37</v>
      </c>
    </row>
    <row r="412" spans="2:5" ht="24" customHeight="1" x14ac:dyDescent="0.2">
      <c r="B412" s="387" t="s">
        <v>486</v>
      </c>
      <c r="C412" s="388" t="s">
        <v>466</v>
      </c>
      <c r="D412" s="389">
        <v>82989.67</v>
      </c>
      <c r="E412" s="390">
        <v>14943.68</v>
      </c>
    </row>
    <row r="413" spans="2:5" ht="24" customHeight="1" x14ac:dyDescent="0.2">
      <c r="B413" s="387" t="s">
        <v>486</v>
      </c>
      <c r="C413" s="388" t="s">
        <v>470</v>
      </c>
      <c r="D413" s="389">
        <v>81075.259999999995</v>
      </c>
      <c r="E413" s="390">
        <v>14596.43</v>
      </c>
    </row>
    <row r="414" spans="2:5" ht="24" customHeight="1" x14ac:dyDescent="0.2">
      <c r="B414" s="387" t="s">
        <v>486</v>
      </c>
      <c r="C414" s="388" t="s">
        <v>452</v>
      </c>
      <c r="D414" s="389">
        <v>36092</v>
      </c>
      <c r="E414" s="390">
        <v>6497.82</v>
      </c>
    </row>
    <row r="415" spans="2:5" ht="24" customHeight="1" x14ac:dyDescent="0.2">
      <c r="B415" s="387" t="s">
        <v>486</v>
      </c>
      <c r="C415" s="388" t="s">
        <v>465</v>
      </c>
      <c r="D415" s="389">
        <v>143435</v>
      </c>
      <c r="E415" s="390">
        <v>25824.33</v>
      </c>
    </row>
    <row r="416" spans="2:5" ht="24" customHeight="1" x14ac:dyDescent="0.2">
      <c r="B416" s="387" t="s">
        <v>487</v>
      </c>
      <c r="C416" s="388" t="s">
        <v>462</v>
      </c>
      <c r="D416" s="389">
        <v>29504</v>
      </c>
      <c r="E416" s="390">
        <v>3956.94</v>
      </c>
    </row>
    <row r="417" spans="2:5" ht="24" customHeight="1" x14ac:dyDescent="0.2">
      <c r="B417" s="387" t="s">
        <v>487</v>
      </c>
      <c r="C417" s="388" t="s">
        <v>461</v>
      </c>
      <c r="D417" s="389">
        <v>999</v>
      </c>
      <c r="E417" s="390">
        <v>180</v>
      </c>
    </row>
    <row r="418" spans="2:5" ht="24" customHeight="1" x14ac:dyDescent="0.2">
      <c r="B418" s="387" t="s">
        <v>487</v>
      </c>
      <c r="C418" s="388" t="s">
        <v>447</v>
      </c>
      <c r="D418" s="389">
        <v>44987</v>
      </c>
      <c r="E418" s="390">
        <v>8098.56</v>
      </c>
    </row>
    <row r="419" spans="2:5" ht="24" customHeight="1" x14ac:dyDescent="0.2">
      <c r="B419" s="387" t="s">
        <v>487</v>
      </c>
      <c r="C419" s="388" t="s">
        <v>446</v>
      </c>
      <c r="D419" s="389">
        <v>242095.88</v>
      </c>
      <c r="E419" s="390">
        <v>43401.18</v>
      </c>
    </row>
    <row r="420" spans="2:5" ht="24" customHeight="1" x14ac:dyDescent="0.2">
      <c r="B420" s="387" t="s">
        <v>487</v>
      </c>
      <c r="C420" s="388" t="s">
        <v>452</v>
      </c>
      <c r="D420" s="389">
        <v>7896</v>
      </c>
      <c r="E420" s="390">
        <v>1421.82</v>
      </c>
    </row>
    <row r="421" spans="2:5" ht="24" customHeight="1" x14ac:dyDescent="0.2">
      <c r="B421" s="387" t="s">
        <v>487</v>
      </c>
      <c r="C421" s="388" t="s">
        <v>463</v>
      </c>
      <c r="D421" s="389">
        <v>16122</v>
      </c>
      <c r="E421" s="390">
        <v>2901.92</v>
      </c>
    </row>
    <row r="422" spans="2:5" ht="24" customHeight="1" x14ac:dyDescent="0.2">
      <c r="B422" s="387" t="s">
        <v>487</v>
      </c>
      <c r="C422" s="388" t="s">
        <v>460</v>
      </c>
      <c r="D422" s="389">
        <v>18158</v>
      </c>
      <c r="E422" s="390">
        <v>3267.82</v>
      </c>
    </row>
    <row r="423" spans="2:5" ht="24" customHeight="1" x14ac:dyDescent="0.2">
      <c r="B423" s="387" t="s">
        <v>487</v>
      </c>
      <c r="C423" s="388" t="s">
        <v>445</v>
      </c>
      <c r="D423" s="389">
        <v>16553</v>
      </c>
      <c r="E423" s="390">
        <v>2979.9</v>
      </c>
    </row>
    <row r="424" spans="2:5" ht="24" customHeight="1" x14ac:dyDescent="0.2">
      <c r="B424" s="387" t="s">
        <v>487</v>
      </c>
      <c r="C424" s="388" t="s">
        <v>467</v>
      </c>
      <c r="D424" s="389">
        <v>5999</v>
      </c>
      <c r="E424" s="390">
        <v>1080</v>
      </c>
    </row>
    <row r="425" spans="2:5" ht="24" customHeight="1" x14ac:dyDescent="0.2">
      <c r="B425" s="387" t="s">
        <v>487</v>
      </c>
      <c r="C425" s="388" t="s">
        <v>449</v>
      </c>
      <c r="D425" s="389">
        <v>166241.10999999999</v>
      </c>
      <c r="E425" s="390">
        <v>29926.63</v>
      </c>
    </row>
    <row r="426" spans="2:5" ht="24" customHeight="1" x14ac:dyDescent="0.2">
      <c r="B426" s="387" t="s">
        <v>487</v>
      </c>
      <c r="C426" s="388" t="s">
        <v>441</v>
      </c>
      <c r="D426" s="389">
        <v>0</v>
      </c>
      <c r="E426" s="390">
        <v>0</v>
      </c>
    </row>
    <row r="427" spans="2:5" ht="24" customHeight="1" x14ac:dyDescent="0.2">
      <c r="B427" s="387" t="s">
        <v>487</v>
      </c>
      <c r="C427" s="388" t="s">
        <v>444</v>
      </c>
      <c r="D427" s="389">
        <v>0</v>
      </c>
      <c r="E427" s="390">
        <v>0</v>
      </c>
    </row>
    <row r="428" spans="2:5" ht="24" customHeight="1" x14ac:dyDescent="0.2">
      <c r="B428" s="387" t="s">
        <v>487</v>
      </c>
      <c r="C428" s="388" t="s">
        <v>440</v>
      </c>
      <c r="D428" s="389">
        <v>78988.2</v>
      </c>
      <c r="E428" s="390">
        <v>14219.34</v>
      </c>
    </row>
    <row r="429" spans="2:5" ht="24" customHeight="1" x14ac:dyDescent="0.2">
      <c r="B429" s="387" t="s">
        <v>487</v>
      </c>
      <c r="C429" s="388" t="s">
        <v>465</v>
      </c>
      <c r="D429" s="389">
        <v>94902.52</v>
      </c>
      <c r="E429" s="390">
        <v>17089.7</v>
      </c>
    </row>
    <row r="430" spans="2:5" ht="24" customHeight="1" x14ac:dyDescent="0.2">
      <c r="B430" s="387" t="s">
        <v>487</v>
      </c>
      <c r="C430" s="388" t="s">
        <v>466</v>
      </c>
      <c r="D430" s="389">
        <v>144600.09</v>
      </c>
      <c r="E430" s="390">
        <v>26032.14</v>
      </c>
    </row>
    <row r="431" spans="2:5" ht="24" customHeight="1" x14ac:dyDescent="0.2">
      <c r="B431" s="387" t="s">
        <v>487</v>
      </c>
      <c r="C431" s="388" t="s">
        <v>443</v>
      </c>
      <c r="D431" s="389">
        <v>55437.06</v>
      </c>
      <c r="E431" s="390">
        <v>9979.2099999999991</v>
      </c>
    </row>
    <row r="432" spans="2:5" ht="24" customHeight="1" x14ac:dyDescent="0.2">
      <c r="B432" s="387" t="s">
        <v>487</v>
      </c>
      <c r="C432" s="388" t="s">
        <v>442</v>
      </c>
      <c r="D432" s="389">
        <v>21800</v>
      </c>
      <c r="E432" s="390">
        <v>3924</v>
      </c>
    </row>
    <row r="433" spans="2:5" ht="24" customHeight="1" x14ac:dyDescent="0.2">
      <c r="B433" s="387" t="s">
        <v>487</v>
      </c>
      <c r="C433" s="388" t="s">
        <v>455</v>
      </c>
      <c r="D433" s="389">
        <v>352182.5</v>
      </c>
      <c r="E433" s="390">
        <v>63405.87</v>
      </c>
    </row>
    <row r="434" spans="2:5" ht="24" customHeight="1" x14ac:dyDescent="0.2">
      <c r="B434" s="387" t="s">
        <v>487</v>
      </c>
      <c r="C434" s="388" t="s">
        <v>468</v>
      </c>
      <c r="D434" s="389">
        <v>81683.37</v>
      </c>
      <c r="E434" s="390">
        <v>14705.05</v>
      </c>
    </row>
    <row r="435" spans="2:5" ht="24" customHeight="1" x14ac:dyDescent="0.2">
      <c r="B435" s="387" t="s">
        <v>487</v>
      </c>
      <c r="C435" s="388" t="s">
        <v>469</v>
      </c>
      <c r="D435" s="389">
        <v>4497</v>
      </c>
      <c r="E435" s="390">
        <v>810</v>
      </c>
    </row>
    <row r="436" spans="2:5" ht="24" customHeight="1" x14ac:dyDescent="0.2">
      <c r="B436" s="387" t="s">
        <v>487</v>
      </c>
      <c r="C436" s="388" t="s">
        <v>454</v>
      </c>
      <c r="D436" s="389">
        <v>14322</v>
      </c>
      <c r="E436" s="390">
        <v>1583.1</v>
      </c>
    </row>
    <row r="437" spans="2:5" ht="24" customHeight="1" x14ac:dyDescent="0.2">
      <c r="B437" s="387" t="s">
        <v>487</v>
      </c>
      <c r="C437" s="388" t="s">
        <v>448</v>
      </c>
      <c r="D437" s="389">
        <v>93547.28</v>
      </c>
      <c r="E437" s="390">
        <v>16839.78</v>
      </c>
    </row>
    <row r="438" spans="2:5" ht="24" customHeight="1" x14ac:dyDescent="0.2">
      <c r="B438" s="387" t="s">
        <v>487</v>
      </c>
      <c r="C438" s="388" t="s">
        <v>453</v>
      </c>
      <c r="D438" s="389">
        <v>68781</v>
      </c>
      <c r="E438" s="390">
        <v>12381.3</v>
      </c>
    </row>
    <row r="439" spans="2:5" ht="24" customHeight="1" x14ac:dyDescent="0.2">
      <c r="B439" s="387" t="s">
        <v>487</v>
      </c>
      <c r="C439" s="388" t="s">
        <v>451</v>
      </c>
      <c r="D439" s="389">
        <v>1499</v>
      </c>
      <c r="E439" s="390">
        <v>270</v>
      </c>
    </row>
    <row r="440" spans="2:5" ht="24" customHeight="1" x14ac:dyDescent="0.2">
      <c r="B440" s="387" t="s">
        <v>487</v>
      </c>
      <c r="C440" s="388" t="s">
        <v>470</v>
      </c>
      <c r="D440" s="389">
        <v>79777</v>
      </c>
      <c r="E440" s="390">
        <v>14363.1</v>
      </c>
    </row>
    <row r="441" spans="2:5" ht="24" customHeight="1" x14ac:dyDescent="0.2">
      <c r="B441" s="387" t="s">
        <v>488</v>
      </c>
      <c r="C441" s="388" t="s">
        <v>447</v>
      </c>
      <c r="D441" s="389">
        <v>3998</v>
      </c>
      <c r="E441" s="390">
        <v>719.64</v>
      </c>
    </row>
    <row r="442" spans="2:5" ht="24" customHeight="1" x14ac:dyDescent="0.2">
      <c r="B442" s="387" t="s">
        <v>488</v>
      </c>
      <c r="C442" s="388" t="s">
        <v>469</v>
      </c>
      <c r="D442" s="389">
        <v>3517</v>
      </c>
      <c r="E442" s="390">
        <v>633.05999999999995</v>
      </c>
    </row>
    <row r="443" spans="2:5" ht="24" customHeight="1" x14ac:dyDescent="0.2">
      <c r="B443" s="387" t="s">
        <v>488</v>
      </c>
      <c r="C443" s="388" t="s">
        <v>466</v>
      </c>
      <c r="D443" s="389">
        <v>109173.44</v>
      </c>
      <c r="E443" s="390">
        <v>19654.84</v>
      </c>
    </row>
    <row r="444" spans="2:5" ht="24" customHeight="1" x14ac:dyDescent="0.2">
      <c r="B444" s="387" t="s">
        <v>488</v>
      </c>
      <c r="C444" s="388" t="s">
        <v>446</v>
      </c>
      <c r="D444" s="389">
        <v>112935.16</v>
      </c>
      <c r="E444" s="390">
        <v>20330.849999999999</v>
      </c>
    </row>
    <row r="445" spans="2:5" ht="24" customHeight="1" x14ac:dyDescent="0.2">
      <c r="B445" s="387" t="s">
        <v>488</v>
      </c>
      <c r="C445" s="388" t="s">
        <v>444</v>
      </c>
      <c r="D445" s="389">
        <v>239.68</v>
      </c>
      <c r="E445" s="390">
        <v>43.32</v>
      </c>
    </row>
    <row r="446" spans="2:5" ht="24" customHeight="1" x14ac:dyDescent="0.2">
      <c r="B446" s="387" t="s">
        <v>488</v>
      </c>
      <c r="C446" s="388" t="s">
        <v>463</v>
      </c>
      <c r="D446" s="389">
        <v>5998</v>
      </c>
      <c r="E446" s="390">
        <v>1080</v>
      </c>
    </row>
    <row r="447" spans="2:5" ht="24" customHeight="1" x14ac:dyDescent="0.2">
      <c r="B447" s="387" t="s">
        <v>488</v>
      </c>
      <c r="C447" s="388" t="s">
        <v>458</v>
      </c>
      <c r="D447" s="389">
        <v>1500</v>
      </c>
      <c r="E447" s="390">
        <v>270</v>
      </c>
    </row>
    <row r="448" spans="2:5" ht="24" customHeight="1" x14ac:dyDescent="0.2">
      <c r="B448" s="387" t="s">
        <v>488</v>
      </c>
      <c r="C448" s="388" t="s">
        <v>440</v>
      </c>
      <c r="D448" s="389">
        <v>55285.89</v>
      </c>
      <c r="E448" s="390">
        <v>9953.08</v>
      </c>
    </row>
    <row r="449" spans="2:5" ht="24" customHeight="1" x14ac:dyDescent="0.2">
      <c r="B449" s="387" t="s">
        <v>488</v>
      </c>
      <c r="C449" s="388" t="s">
        <v>449</v>
      </c>
      <c r="D449" s="389">
        <v>35000.61</v>
      </c>
      <c r="E449" s="390">
        <v>6301.15</v>
      </c>
    </row>
    <row r="450" spans="2:5" ht="24" customHeight="1" x14ac:dyDescent="0.2">
      <c r="B450" s="387" t="s">
        <v>488</v>
      </c>
      <c r="C450" s="388" t="s">
        <v>453</v>
      </c>
      <c r="D450" s="389">
        <v>43170.44</v>
      </c>
      <c r="E450" s="390">
        <v>7771.94</v>
      </c>
    </row>
    <row r="451" spans="2:5" ht="24" customHeight="1" x14ac:dyDescent="0.2">
      <c r="B451" s="387" t="s">
        <v>488</v>
      </c>
      <c r="C451" s="388" t="s">
        <v>470</v>
      </c>
      <c r="D451" s="389">
        <v>35895</v>
      </c>
      <c r="E451" s="390">
        <v>6462</v>
      </c>
    </row>
    <row r="452" spans="2:5" ht="24" customHeight="1" x14ac:dyDescent="0.2">
      <c r="B452" s="387" t="s">
        <v>488</v>
      </c>
      <c r="C452" s="388" t="s">
        <v>450</v>
      </c>
      <c r="D452" s="389">
        <v>3500</v>
      </c>
      <c r="E452" s="390">
        <v>630</v>
      </c>
    </row>
    <row r="453" spans="2:5" ht="24" customHeight="1" x14ac:dyDescent="0.2">
      <c r="B453" s="387" t="s">
        <v>488</v>
      </c>
      <c r="C453" s="388" t="s">
        <v>443</v>
      </c>
      <c r="D453" s="389">
        <v>15082</v>
      </c>
      <c r="E453" s="390">
        <v>2715.12</v>
      </c>
    </row>
    <row r="454" spans="2:5" ht="24" customHeight="1" x14ac:dyDescent="0.2">
      <c r="B454" s="387" t="s">
        <v>488</v>
      </c>
      <c r="C454" s="388" t="s">
        <v>456</v>
      </c>
      <c r="D454" s="389">
        <v>5998</v>
      </c>
      <c r="E454" s="390">
        <v>1080</v>
      </c>
    </row>
    <row r="455" spans="2:5" ht="24" customHeight="1" x14ac:dyDescent="0.2">
      <c r="B455" s="387" t="s">
        <v>488</v>
      </c>
      <c r="C455" s="388" t="s">
        <v>441</v>
      </c>
      <c r="D455" s="389">
        <v>799</v>
      </c>
      <c r="E455" s="390">
        <v>144</v>
      </c>
    </row>
    <row r="456" spans="2:5" ht="24" customHeight="1" x14ac:dyDescent="0.2">
      <c r="B456" s="387" t="s">
        <v>488</v>
      </c>
      <c r="C456" s="388" t="s">
        <v>442</v>
      </c>
      <c r="D456" s="389">
        <v>11921.17</v>
      </c>
      <c r="E456" s="390">
        <v>2145.9899999999998</v>
      </c>
    </row>
    <row r="457" spans="2:5" ht="24" customHeight="1" x14ac:dyDescent="0.2">
      <c r="B457" s="387" t="s">
        <v>488</v>
      </c>
      <c r="C457" s="388" t="s">
        <v>465</v>
      </c>
      <c r="D457" s="389">
        <v>81749.5</v>
      </c>
      <c r="E457" s="390">
        <v>14718.51</v>
      </c>
    </row>
    <row r="458" spans="2:5" ht="24" customHeight="1" x14ac:dyDescent="0.2">
      <c r="B458" s="387" t="s">
        <v>488</v>
      </c>
      <c r="C458" s="388" t="s">
        <v>454</v>
      </c>
      <c r="D458" s="389">
        <v>15093</v>
      </c>
      <c r="E458" s="390">
        <v>2717.82</v>
      </c>
    </row>
    <row r="459" spans="2:5" ht="24" customHeight="1" x14ac:dyDescent="0.2">
      <c r="B459" s="387" t="s">
        <v>488</v>
      </c>
      <c r="C459" s="388" t="s">
        <v>445</v>
      </c>
      <c r="D459" s="389">
        <v>6000</v>
      </c>
      <c r="E459" s="390">
        <v>1080</v>
      </c>
    </row>
    <row r="460" spans="2:5" ht="24" customHeight="1" x14ac:dyDescent="0.2">
      <c r="B460" s="387" t="s">
        <v>488</v>
      </c>
      <c r="C460" s="388" t="s">
        <v>460</v>
      </c>
      <c r="D460" s="389">
        <v>16796</v>
      </c>
      <c r="E460" s="390">
        <v>3023.82</v>
      </c>
    </row>
    <row r="461" spans="2:5" ht="24" customHeight="1" x14ac:dyDescent="0.2">
      <c r="B461" s="387" t="s">
        <v>488</v>
      </c>
      <c r="C461" s="388" t="s">
        <v>462</v>
      </c>
      <c r="D461" s="389">
        <v>32560.41</v>
      </c>
      <c r="E461" s="390">
        <v>5861.23</v>
      </c>
    </row>
    <row r="462" spans="2:5" ht="24" customHeight="1" x14ac:dyDescent="0.2">
      <c r="B462" s="387" t="s">
        <v>488</v>
      </c>
      <c r="C462" s="388" t="s">
        <v>448</v>
      </c>
      <c r="D462" s="389">
        <v>30951.200000000001</v>
      </c>
      <c r="E462" s="390">
        <v>5571.94</v>
      </c>
    </row>
    <row r="463" spans="2:5" ht="24" customHeight="1" x14ac:dyDescent="0.2">
      <c r="B463" s="387" t="s">
        <v>488</v>
      </c>
      <c r="C463" s="388" t="s">
        <v>468</v>
      </c>
      <c r="D463" s="389">
        <v>54081</v>
      </c>
      <c r="E463" s="390">
        <v>9737.2800000000007</v>
      </c>
    </row>
    <row r="464" spans="2:5" ht="24" customHeight="1" x14ac:dyDescent="0.2">
      <c r="B464" s="387" t="s">
        <v>488</v>
      </c>
      <c r="C464" s="388" t="s">
        <v>451</v>
      </c>
      <c r="D464" s="389">
        <v>7000</v>
      </c>
      <c r="E464" s="390">
        <v>1260</v>
      </c>
    </row>
    <row r="465" spans="2:5" ht="24" customHeight="1" x14ac:dyDescent="0.2">
      <c r="B465" s="387" t="s">
        <v>488</v>
      </c>
      <c r="C465" s="388" t="s">
        <v>459</v>
      </c>
      <c r="D465" s="389">
        <v>2998</v>
      </c>
      <c r="E465" s="390">
        <v>540</v>
      </c>
    </row>
    <row r="466" spans="2:5" ht="24" customHeight="1" x14ac:dyDescent="0.2">
      <c r="B466" s="387" t="s">
        <v>488</v>
      </c>
      <c r="C466" s="388" t="s">
        <v>455</v>
      </c>
      <c r="D466" s="389">
        <v>146244.28</v>
      </c>
      <c r="E466" s="390">
        <v>26331</v>
      </c>
    </row>
    <row r="467" spans="2:5" ht="24" customHeight="1" x14ac:dyDescent="0.2">
      <c r="B467" s="387" t="s">
        <v>489</v>
      </c>
      <c r="C467" s="388" t="s">
        <v>451</v>
      </c>
      <c r="D467" s="389">
        <v>1000</v>
      </c>
      <c r="E467" s="390">
        <v>180</v>
      </c>
    </row>
    <row r="468" spans="2:5" ht="24" customHeight="1" x14ac:dyDescent="0.2">
      <c r="B468" s="387" t="s">
        <v>489</v>
      </c>
      <c r="C468" s="388" t="s">
        <v>457</v>
      </c>
      <c r="D468" s="389">
        <v>1200</v>
      </c>
      <c r="E468" s="390">
        <v>216</v>
      </c>
    </row>
    <row r="469" spans="2:5" ht="24" customHeight="1" x14ac:dyDescent="0.2">
      <c r="B469" s="387" t="s">
        <v>489</v>
      </c>
      <c r="C469" s="388" t="s">
        <v>444</v>
      </c>
      <c r="D469" s="389">
        <v>1300</v>
      </c>
      <c r="E469" s="390">
        <v>234</v>
      </c>
    </row>
    <row r="470" spans="2:5" ht="24" customHeight="1" x14ac:dyDescent="0.2">
      <c r="B470" s="387" t="s">
        <v>489</v>
      </c>
      <c r="C470" s="388" t="s">
        <v>470</v>
      </c>
      <c r="D470" s="389">
        <v>44099</v>
      </c>
      <c r="E470" s="390">
        <v>7938</v>
      </c>
    </row>
    <row r="471" spans="2:5" ht="24" customHeight="1" x14ac:dyDescent="0.2">
      <c r="B471" s="387" t="s">
        <v>489</v>
      </c>
      <c r="C471" s="388" t="s">
        <v>455</v>
      </c>
      <c r="D471" s="389">
        <v>227426.89</v>
      </c>
      <c r="E471" s="390">
        <v>40037.019999999997</v>
      </c>
    </row>
    <row r="472" spans="2:5" ht="24" customHeight="1" x14ac:dyDescent="0.2">
      <c r="B472" s="387" t="s">
        <v>489</v>
      </c>
      <c r="C472" s="388" t="s">
        <v>462</v>
      </c>
      <c r="D472" s="389">
        <v>9298</v>
      </c>
      <c r="E472" s="390">
        <v>1673.64</v>
      </c>
    </row>
    <row r="473" spans="2:5" ht="24" customHeight="1" x14ac:dyDescent="0.2">
      <c r="B473" s="387" t="s">
        <v>489</v>
      </c>
      <c r="C473" s="388" t="s">
        <v>443</v>
      </c>
      <c r="D473" s="389">
        <v>35629.78</v>
      </c>
      <c r="E473" s="390">
        <v>6413.36</v>
      </c>
    </row>
    <row r="474" spans="2:5" ht="24" customHeight="1" x14ac:dyDescent="0.2">
      <c r="B474" s="387" t="s">
        <v>489</v>
      </c>
      <c r="C474" s="388" t="s">
        <v>461</v>
      </c>
      <c r="D474" s="389">
        <v>500</v>
      </c>
      <c r="E474" s="390">
        <v>90</v>
      </c>
    </row>
    <row r="475" spans="2:5" ht="24" customHeight="1" x14ac:dyDescent="0.2">
      <c r="B475" s="387" t="s">
        <v>489</v>
      </c>
      <c r="C475" s="388" t="s">
        <v>440</v>
      </c>
      <c r="D475" s="389">
        <v>42185</v>
      </c>
      <c r="E475" s="390">
        <v>7593.48</v>
      </c>
    </row>
    <row r="476" spans="2:5" ht="24" customHeight="1" x14ac:dyDescent="0.2">
      <c r="B476" s="387" t="s">
        <v>489</v>
      </c>
      <c r="C476" s="388" t="s">
        <v>467</v>
      </c>
      <c r="D476" s="389">
        <v>1000</v>
      </c>
      <c r="E476" s="390">
        <v>180</v>
      </c>
    </row>
    <row r="477" spans="2:5" ht="24" customHeight="1" x14ac:dyDescent="0.2">
      <c r="B477" s="387" t="s">
        <v>489</v>
      </c>
      <c r="C477" s="388" t="s">
        <v>463</v>
      </c>
      <c r="D477" s="389">
        <v>6300</v>
      </c>
      <c r="E477" s="390">
        <v>1134</v>
      </c>
    </row>
    <row r="478" spans="2:5" ht="24" customHeight="1" x14ac:dyDescent="0.2">
      <c r="B478" s="387" t="s">
        <v>489</v>
      </c>
      <c r="C478" s="388" t="s">
        <v>468</v>
      </c>
      <c r="D478" s="389">
        <v>62448</v>
      </c>
      <c r="E478" s="390">
        <v>11240.64</v>
      </c>
    </row>
    <row r="479" spans="2:5" ht="24" customHeight="1" x14ac:dyDescent="0.2">
      <c r="B479" s="387" t="s">
        <v>489</v>
      </c>
      <c r="C479" s="388" t="s">
        <v>458</v>
      </c>
      <c r="D479" s="389">
        <v>2500</v>
      </c>
      <c r="E479" s="390">
        <v>450</v>
      </c>
    </row>
    <row r="480" spans="2:5" ht="24" customHeight="1" x14ac:dyDescent="0.2">
      <c r="B480" s="387" t="s">
        <v>489</v>
      </c>
      <c r="C480" s="388" t="s">
        <v>454</v>
      </c>
      <c r="D480" s="389">
        <v>22443.45</v>
      </c>
      <c r="E480" s="390">
        <v>4039.82</v>
      </c>
    </row>
    <row r="481" spans="2:5" ht="24" customHeight="1" x14ac:dyDescent="0.2">
      <c r="B481" s="387" t="s">
        <v>489</v>
      </c>
      <c r="C481" s="388" t="s">
        <v>452</v>
      </c>
      <c r="D481" s="389">
        <v>9577.7800000000007</v>
      </c>
      <c r="E481" s="390">
        <v>1724</v>
      </c>
    </row>
    <row r="482" spans="2:5" ht="24" customHeight="1" x14ac:dyDescent="0.2">
      <c r="B482" s="387" t="s">
        <v>489</v>
      </c>
      <c r="C482" s="388" t="s">
        <v>449</v>
      </c>
      <c r="D482" s="389">
        <v>55702.44</v>
      </c>
      <c r="E482" s="390">
        <v>10026.44</v>
      </c>
    </row>
    <row r="483" spans="2:5" ht="24" customHeight="1" x14ac:dyDescent="0.2">
      <c r="B483" s="387" t="s">
        <v>489</v>
      </c>
      <c r="C483" s="388" t="s">
        <v>469</v>
      </c>
      <c r="D483" s="389">
        <v>4498</v>
      </c>
      <c r="E483" s="390">
        <v>809.64</v>
      </c>
    </row>
    <row r="484" spans="2:5" ht="24" customHeight="1" x14ac:dyDescent="0.2">
      <c r="B484" s="387" t="s">
        <v>489</v>
      </c>
      <c r="C484" s="388" t="s">
        <v>466</v>
      </c>
      <c r="D484" s="389">
        <v>137289.78</v>
      </c>
      <c r="E484" s="390">
        <v>24712.16</v>
      </c>
    </row>
    <row r="485" spans="2:5" ht="24" customHeight="1" x14ac:dyDescent="0.2">
      <c r="B485" s="387" t="s">
        <v>489</v>
      </c>
      <c r="C485" s="388" t="s">
        <v>460</v>
      </c>
      <c r="D485" s="389">
        <v>17148</v>
      </c>
      <c r="E485" s="390">
        <v>3086.64</v>
      </c>
    </row>
    <row r="486" spans="2:5" ht="24" customHeight="1" x14ac:dyDescent="0.2">
      <c r="B486" s="387" t="s">
        <v>489</v>
      </c>
      <c r="C486" s="388" t="s">
        <v>445</v>
      </c>
      <c r="D486" s="389">
        <v>2499</v>
      </c>
      <c r="E486" s="390">
        <v>449.82</v>
      </c>
    </row>
    <row r="487" spans="2:5" ht="24" customHeight="1" x14ac:dyDescent="0.2">
      <c r="B487" s="387" t="s">
        <v>489</v>
      </c>
      <c r="C487" s="388" t="s">
        <v>465</v>
      </c>
      <c r="D487" s="389">
        <v>119029.78</v>
      </c>
      <c r="E487" s="390">
        <v>21425.360000000001</v>
      </c>
    </row>
    <row r="488" spans="2:5" ht="24" customHeight="1" x14ac:dyDescent="0.2">
      <c r="B488" s="387" t="s">
        <v>489</v>
      </c>
      <c r="C488" s="388" t="s">
        <v>442</v>
      </c>
      <c r="D488" s="389">
        <v>3700</v>
      </c>
      <c r="E488" s="390">
        <v>666</v>
      </c>
    </row>
    <row r="489" spans="2:5" ht="24" customHeight="1" x14ac:dyDescent="0.2">
      <c r="B489" s="387" t="s">
        <v>489</v>
      </c>
      <c r="C489" s="388" t="s">
        <v>447</v>
      </c>
      <c r="D489" s="389">
        <v>5199</v>
      </c>
      <c r="E489" s="390">
        <v>935.82</v>
      </c>
    </row>
    <row r="490" spans="2:5" ht="24" customHeight="1" x14ac:dyDescent="0.2">
      <c r="B490" s="387" t="s">
        <v>489</v>
      </c>
      <c r="C490" s="388" t="s">
        <v>448</v>
      </c>
      <c r="D490" s="389">
        <v>8367.11</v>
      </c>
      <c r="E490" s="390">
        <v>1506.08</v>
      </c>
    </row>
    <row r="491" spans="2:5" ht="24" customHeight="1" x14ac:dyDescent="0.2">
      <c r="B491" s="387" t="s">
        <v>489</v>
      </c>
      <c r="C491" s="388" t="s">
        <v>446</v>
      </c>
      <c r="D491" s="389">
        <v>124698.16</v>
      </c>
      <c r="E491" s="390">
        <v>22445.49</v>
      </c>
    </row>
    <row r="492" spans="2:5" ht="24" customHeight="1" x14ac:dyDescent="0.2">
      <c r="B492" s="387" t="s">
        <v>489</v>
      </c>
      <c r="C492" s="388" t="s">
        <v>459</v>
      </c>
      <c r="D492" s="389">
        <v>1499</v>
      </c>
      <c r="E492" s="390">
        <v>270</v>
      </c>
    </row>
    <row r="493" spans="2:5" ht="24" customHeight="1" x14ac:dyDescent="0.2">
      <c r="B493" s="387" t="s">
        <v>489</v>
      </c>
      <c r="C493" s="388" t="s">
        <v>453</v>
      </c>
      <c r="D493" s="389">
        <v>22903.78</v>
      </c>
      <c r="E493" s="390">
        <v>4122.68</v>
      </c>
    </row>
    <row r="494" spans="2:5" ht="24" customHeight="1" x14ac:dyDescent="0.2">
      <c r="B494" s="387" t="s">
        <v>490</v>
      </c>
      <c r="C494" s="388" t="s">
        <v>456</v>
      </c>
      <c r="D494" s="389">
        <v>3599</v>
      </c>
      <c r="E494" s="390">
        <v>648</v>
      </c>
    </row>
    <row r="495" spans="2:5" ht="24" customHeight="1" x14ac:dyDescent="0.2">
      <c r="B495" s="387" t="s">
        <v>490</v>
      </c>
      <c r="C495" s="388" t="s">
        <v>468</v>
      </c>
      <c r="D495" s="389">
        <v>63689</v>
      </c>
      <c r="E495" s="390">
        <v>11466.46</v>
      </c>
    </row>
    <row r="496" spans="2:5" ht="24" customHeight="1" x14ac:dyDescent="0.2">
      <c r="B496" s="387" t="s">
        <v>490</v>
      </c>
      <c r="C496" s="388" t="s">
        <v>445</v>
      </c>
      <c r="D496" s="389">
        <v>5049</v>
      </c>
      <c r="E496" s="390">
        <v>909</v>
      </c>
    </row>
    <row r="497" spans="2:5" ht="24" customHeight="1" x14ac:dyDescent="0.2">
      <c r="B497" s="387" t="s">
        <v>490</v>
      </c>
      <c r="C497" s="388" t="s">
        <v>455</v>
      </c>
      <c r="D497" s="389">
        <v>256265.39</v>
      </c>
      <c r="E497" s="390">
        <v>46141.81</v>
      </c>
    </row>
    <row r="498" spans="2:5" ht="24" customHeight="1" x14ac:dyDescent="0.2">
      <c r="B498" s="387" t="s">
        <v>490</v>
      </c>
      <c r="C498" s="388" t="s">
        <v>439</v>
      </c>
      <c r="D498" s="389">
        <v>500</v>
      </c>
      <c r="E498" s="390">
        <v>90</v>
      </c>
    </row>
    <row r="499" spans="2:5" ht="24" customHeight="1" x14ac:dyDescent="0.2">
      <c r="B499" s="387" t="s">
        <v>490</v>
      </c>
      <c r="C499" s="388" t="s">
        <v>447</v>
      </c>
      <c r="D499" s="389">
        <v>7500</v>
      </c>
      <c r="E499" s="390">
        <v>1350</v>
      </c>
    </row>
    <row r="500" spans="2:5" ht="24" customHeight="1" x14ac:dyDescent="0.2">
      <c r="B500" s="387" t="s">
        <v>490</v>
      </c>
      <c r="C500" s="388" t="s">
        <v>452</v>
      </c>
      <c r="D500" s="389">
        <v>999</v>
      </c>
      <c r="E500" s="390">
        <v>180</v>
      </c>
    </row>
    <row r="501" spans="2:5" ht="24" customHeight="1" x14ac:dyDescent="0.2">
      <c r="B501" s="387" t="s">
        <v>490</v>
      </c>
      <c r="C501" s="388" t="s">
        <v>470</v>
      </c>
      <c r="D501" s="389">
        <v>42565.94</v>
      </c>
      <c r="E501" s="390">
        <v>7662.97</v>
      </c>
    </row>
    <row r="502" spans="2:5" ht="24" customHeight="1" x14ac:dyDescent="0.2">
      <c r="B502" s="387" t="s">
        <v>490</v>
      </c>
      <c r="C502" s="388" t="s">
        <v>446</v>
      </c>
      <c r="D502" s="389">
        <v>117342.1</v>
      </c>
      <c r="E502" s="390">
        <v>21124.639999999999</v>
      </c>
    </row>
    <row r="503" spans="2:5" ht="24" customHeight="1" x14ac:dyDescent="0.2">
      <c r="B503" s="387" t="s">
        <v>490</v>
      </c>
      <c r="C503" s="388" t="s">
        <v>449</v>
      </c>
      <c r="D503" s="389">
        <v>45512</v>
      </c>
      <c r="E503" s="390">
        <v>8193.7800000000007</v>
      </c>
    </row>
    <row r="504" spans="2:5" ht="24" customHeight="1" x14ac:dyDescent="0.2">
      <c r="B504" s="387" t="s">
        <v>490</v>
      </c>
      <c r="C504" s="388" t="s">
        <v>463</v>
      </c>
      <c r="D504" s="389">
        <v>24570.5</v>
      </c>
      <c r="E504" s="390">
        <v>4422.8900000000003</v>
      </c>
    </row>
    <row r="505" spans="2:5" ht="24" customHeight="1" x14ac:dyDescent="0.2">
      <c r="B505" s="387" t="s">
        <v>490</v>
      </c>
      <c r="C505" s="388" t="s">
        <v>465</v>
      </c>
      <c r="D505" s="389">
        <v>63840.89</v>
      </c>
      <c r="E505" s="390">
        <v>11494.24</v>
      </c>
    </row>
    <row r="506" spans="2:5" ht="24" customHeight="1" x14ac:dyDescent="0.2">
      <c r="B506" s="387" t="s">
        <v>490</v>
      </c>
      <c r="C506" s="388" t="s">
        <v>462</v>
      </c>
      <c r="D506" s="389">
        <v>3098</v>
      </c>
      <c r="E506" s="390">
        <v>558</v>
      </c>
    </row>
    <row r="507" spans="2:5" ht="24" customHeight="1" x14ac:dyDescent="0.2">
      <c r="B507" s="387" t="s">
        <v>490</v>
      </c>
      <c r="C507" s="388" t="s">
        <v>441</v>
      </c>
      <c r="D507" s="389">
        <v>500.01</v>
      </c>
      <c r="E507" s="390">
        <v>90</v>
      </c>
    </row>
    <row r="508" spans="2:5" ht="24" customHeight="1" x14ac:dyDescent="0.2">
      <c r="B508" s="387" t="s">
        <v>490</v>
      </c>
      <c r="C508" s="388" t="s">
        <v>448</v>
      </c>
      <c r="D508" s="389">
        <v>16846</v>
      </c>
      <c r="E508" s="390">
        <v>3033</v>
      </c>
    </row>
    <row r="509" spans="2:5" ht="24" customHeight="1" x14ac:dyDescent="0.2">
      <c r="B509" s="387" t="s">
        <v>490</v>
      </c>
      <c r="C509" s="388" t="s">
        <v>454</v>
      </c>
      <c r="D509" s="389">
        <v>17498</v>
      </c>
      <c r="E509" s="390">
        <v>3150.54</v>
      </c>
    </row>
    <row r="510" spans="2:5" ht="24" customHeight="1" x14ac:dyDescent="0.2">
      <c r="B510" s="387" t="s">
        <v>490</v>
      </c>
      <c r="C510" s="388" t="s">
        <v>461</v>
      </c>
      <c r="D510" s="389">
        <v>5999</v>
      </c>
      <c r="E510" s="390">
        <v>1080</v>
      </c>
    </row>
    <row r="511" spans="2:5" ht="24" customHeight="1" x14ac:dyDescent="0.2">
      <c r="B511" s="387" t="s">
        <v>490</v>
      </c>
      <c r="C511" s="388" t="s">
        <v>451</v>
      </c>
      <c r="D511" s="389">
        <v>5947</v>
      </c>
      <c r="E511" s="390">
        <v>1071</v>
      </c>
    </row>
    <row r="512" spans="2:5" ht="24" customHeight="1" x14ac:dyDescent="0.2">
      <c r="B512" s="387" t="s">
        <v>490</v>
      </c>
      <c r="C512" s="388" t="s">
        <v>443</v>
      </c>
      <c r="D512" s="389">
        <v>20597</v>
      </c>
      <c r="E512" s="390">
        <v>3707.82</v>
      </c>
    </row>
    <row r="513" spans="2:5" ht="24" customHeight="1" x14ac:dyDescent="0.2">
      <c r="B513" s="387" t="s">
        <v>490</v>
      </c>
      <c r="C513" s="388" t="s">
        <v>460</v>
      </c>
      <c r="D513" s="389">
        <v>18597</v>
      </c>
      <c r="E513" s="390">
        <v>3348</v>
      </c>
    </row>
    <row r="514" spans="2:5" ht="24" customHeight="1" x14ac:dyDescent="0.2">
      <c r="B514" s="387" t="s">
        <v>490</v>
      </c>
      <c r="C514" s="388" t="s">
        <v>453</v>
      </c>
      <c r="D514" s="389">
        <v>75084.84</v>
      </c>
      <c r="E514" s="390">
        <v>13517.43</v>
      </c>
    </row>
    <row r="515" spans="2:5" ht="24" customHeight="1" x14ac:dyDescent="0.2">
      <c r="B515" s="387" t="s">
        <v>490</v>
      </c>
      <c r="C515" s="388" t="s">
        <v>466</v>
      </c>
      <c r="D515" s="389">
        <v>108010</v>
      </c>
      <c r="E515" s="390">
        <v>19447.740000000002</v>
      </c>
    </row>
    <row r="516" spans="2:5" ht="24" customHeight="1" x14ac:dyDescent="0.2">
      <c r="B516" s="387" t="s">
        <v>490</v>
      </c>
      <c r="C516" s="388" t="s">
        <v>440</v>
      </c>
      <c r="D516" s="389">
        <v>32787.5</v>
      </c>
      <c r="E516" s="390">
        <v>5903.19</v>
      </c>
    </row>
    <row r="517" spans="2:5" ht="24" customHeight="1" x14ac:dyDescent="0.2">
      <c r="B517" s="387" t="s">
        <v>490</v>
      </c>
      <c r="C517" s="388" t="s">
        <v>469</v>
      </c>
      <c r="D517" s="389">
        <v>7599</v>
      </c>
      <c r="E517" s="390">
        <v>1368</v>
      </c>
    </row>
    <row r="518" spans="2:5" ht="24" customHeight="1" x14ac:dyDescent="0.2">
      <c r="B518" s="387" t="s">
        <v>491</v>
      </c>
      <c r="C518" s="388"/>
      <c r="D518" s="389">
        <v>0</v>
      </c>
      <c r="E518" s="390">
        <v>0</v>
      </c>
    </row>
    <row r="519" spans="2:5" ht="15" x14ac:dyDescent="0.25">
      <c r="C519" s="38"/>
      <c r="D519" s="38"/>
      <c r="E519" s="38"/>
    </row>
    <row r="520" spans="2:5" ht="15.75" x14ac:dyDescent="0.25">
      <c r="B520" s="395" t="s">
        <v>201</v>
      </c>
      <c r="C520" s="504" t="s">
        <v>283</v>
      </c>
      <c r="D520" s="504"/>
      <c r="E520" s="505"/>
    </row>
    <row r="521" spans="2:5" ht="15.75" x14ac:dyDescent="0.25">
      <c r="B521" s="384" t="s">
        <v>279</v>
      </c>
      <c r="C521" s="385" t="s">
        <v>280</v>
      </c>
      <c r="D521" s="385" t="s">
        <v>281</v>
      </c>
      <c r="E521" s="386" t="s">
        <v>282</v>
      </c>
    </row>
    <row r="522" spans="2:5" ht="24" customHeight="1" x14ac:dyDescent="0.2">
      <c r="B522" s="396" t="s">
        <v>438</v>
      </c>
      <c r="C522" s="397"/>
      <c r="D522" s="398">
        <v>0</v>
      </c>
      <c r="E522" s="399">
        <v>0</v>
      </c>
    </row>
    <row r="523" spans="2:5" ht="24" customHeight="1" x14ac:dyDescent="0.2">
      <c r="B523" s="396" t="s">
        <v>471</v>
      </c>
      <c r="C523" s="397"/>
      <c r="D523" s="398">
        <v>0</v>
      </c>
      <c r="E523" s="399">
        <v>0</v>
      </c>
    </row>
    <row r="524" spans="2:5" ht="24" customHeight="1" x14ac:dyDescent="0.2">
      <c r="B524" s="396" t="s">
        <v>472</v>
      </c>
      <c r="C524" s="397"/>
      <c r="D524" s="398">
        <v>0</v>
      </c>
      <c r="E524" s="399">
        <v>0</v>
      </c>
    </row>
    <row r="525" spans="2:5" ht="24" customHeight="1" x14ac:dyDescent="0.2">
      <c r="B525" s="396" t="s">
        <v>473</v>
      </c>
      <c r="C525" s="397"/>
      <c r="D525" s="398">
        <v>0</v>
      </c>
      <c r="E525" s="399">
        <v>0</v>
      </c>
    </row>
    <row r="526" spans="2:5" ht="24" customHeight="1" x14ac:dyDescent="0.2">
      <c r="B526" s="396" t="s">
        <v>474</v>
      </c>
      <c r="C526" s="397"/>
      <c r="D526" s="398">
        <v>0</v>
      </c>
      <c r="E526" s="399">
        <v>0</v>
      </c>
    </row>
    <row r="527" spans="2:5" ht="24" customHeight="1" x14ac:dyDescent="0.2">
      <c r="B527" s="396" t="s">
        <v>475</v>
      </c>
      <c r="C527" s="397"/>
      <c r="D527" s="398">
        <v>0</v>
      </c>
      <c r="E527" s="399">
        <v>0</v>
      </c>
    </row>
    <row r="528" spans="2:5" ht="24" customHeight="1" x14ac:dyDescent="0.2">
      <c r="B528" s="396" t="s">
        <v>477</v>
      </c>
      <c r="C528" s="397"/>
      <c r="D528" s="398">
        <v>0</v>
      </c>
      <c r="E528" s="399">
        <v>0</v>
      </c>
    </row>
    <row r="529" spans="2:5" ht="24" customHeight="1" x14ac:dyDescent="0.2">
      <c r="B529" s="396" t="s">
        <v>478</v>
      </c>
      <c r="C529" s="397"/>
      <c r="D529" s="398">
        <v>0</v>
      </c>
      <c r="E529" s="399">
        <v>0</v>
      </c>
    </row>
    <row r="530" spans="2:5" ht="24" customHeight="1" x14ac:dyDescent="0.2">
      <c r="B530" s="396" t="s">
        <v>479</v>
      </c>
      <c r="C530" s="397"/>
      <c r="D530" s="398">
        <v>0</v>
      </c>
      <c r="E530" s="399">
        <v>0</v>
      </c>
    </row>
    <row r="531" spans="2:5" ht="24" customHeight="1" x14ac:dyDescent="0.2">
      <c r="B531" s="396" t="s">
        <v>480</v>
      </c>
      <c r="C531" s="397"/>
      <c r="D531" s="398">
        <v>0</v>
      </c>
      <c r="E531" s="399">
        <v>0</v>
      </c>
    </row>
    <row r="532" spans="2:5" ht="24" customHeight="1" x14ac:dyDescent="0.2">
      <c r="B532" s="396" t="s">
        <v>481</v>
      </c>
      <c r="C532" s="397"/>
      <c r="D532" s="398">
        <v>0</v>
      </c>
      <c r="E532" s="399">
        <v>0</v>
      </c>
    </row>
    <row r="533" spans="2:5" ht="24" customHeight="1" x14ac:dyDescent="0.2">
      <c r="B533" s="396" t="s">
        <v>482</v>
      </c>
      <c r="C533" s="397"/>
      <c r="D533" s="398">
        <v>0</v>
      </c>
      <c r="E533" s="399">
        <v>0</v>
      </c>
    </row>
    <row r="534" spans="2:5" ht="24" customHeight="1" x14ac:dyDescent="0.2">
      <c r="B534" s="396" t="s">
        <v>483</v>
      </c>
      <c r="C534" s="397"/>
      <c r="D534" s="398">
        <v>0</v>
      </c>
      <c r="E534" s="399">
        <v>0</v>
      </c>
    </row>
    <row r="535" spans="2:5" ht="24" customHeight="1" x14ac:dyDescent="0.2">
      <c r="B535" s="396" t="s">
        <v>484</v>
      </c>
      <c r="C535" s="397"/>
      <c r="D535" s="398">
        <v>0</v>
      </c>
      <c r="E535" s="399">
        <v>0</v>
      </c>
    </row>
    <row r="536" spans="2:5" ht="24" customHeight="1" x14ac:dyDescent="0.2">
      <c r="B536" s="396" t="s">
        <v>486</v>
      </c>
      <c r="C536" s="397"/>
      <c r="D536" s="398">
        <v>0</v>
      </c>
      <c r="E536" s="399">
        <v>0</v>
      </c>
    </row>
    <row r="537" spans="2:5" ht="24" customHeight="1" x14ac:dyDescent="0.2">
      <c r="B537" s="396" t="s">
        <v>487</v>
      </c>
      <c r="C537" s="397"/>
      <c r="D537" s="398">
        <v>0</v>
      </c>
      <c r="E537" s="399">
        <v>0</v>
      </c>
    </row>
    <row r="538" spans="2:5" ht="24" customHeight="1" x14ac:dyDescent="0.2">
      <c r="B538" s="396" t="s">
        <v>488</v>
      </c>
      <c r="C538" s="397"/>
      <c r="D538" s="398">
        <v>0</v>
      </c>
      <c r="E538" s="399">
        <v>0</v>
      </c>
    </row>
    <row r="539" spans="2:5" ht="24" customHeight="1" x14ac:dyDescent="0.2">
      <c r="B539" s="396" t="s">
        <v>489</v>
      </c>
      <c r="C539" s="397"/>
      <c r="D539" s="398">
        <v>0</v>
      </c>
      <c r="E539" s="399">
        <v>0</v>
      </c>
    </row>
    <row r="540" spans="2:5" ht="24" customHeight="1" x14ac:dyDescent="0.2">
      <c r="B540" s="396" t="s">
        <v>490</v>
      </c>
      <c r="C540" s="397"/>
      <c r="D540" s="398">
        <v>0</v>
      </c>
      <c r="E540" s="399">
        <v>0</v>
      </c>
    </row>
    <row r="541" spans="2:5" ht="24" customHeight="1" x14ac:dyDescent="0.2">
      <c r="B541" s="396" t="s">
        <v>491</v>
      </c>
      <c r="C541" s="397"/>
      <c r="D541" s="398">
        <v>0</v>
      </c>
      <c r="E541" s="399">
        <v>0</v>
      </c>
    </row>
    <row r="542" spans="2:5" ht="15" x14ac:dyDescent="0.25">
      <c r="C542" s="38"/>
      <c r="D542" s="38"/>
      <c r="E542" s="38"/>
    </row>
    <row r="543" spans="2:5" ht="15.75" x14ac:dyDescent="0.2">
      <c r="B543" s="400" t="s">
        <v>203</v>
      </c>
      <c r="C543" s="506" t="s">
        <v>284</v>
      </c>
      <c r="D543" s="506"/>
      <c r="E543" s="507"/>
    </row>
    <row r="544" spans="2:5" ht="15.75" x14ac:dyDescent="0.2">
      <c r="B544" s="405" t="s">
        <v>279</v>
      </c>
      <c r="C544" s="406" t="s">
        <v>280</v>
      </c>
      <c r="D544" s="406" t="s">
        <v>281</v>
      </c>
      <c r="E544" s="407" t="s">
        <v>282</v>
      </c>
    </row>
    <row r="545" spans="2:5" ht="24" customHeight="1" x14ac:dyDescent="0.2">
      <c r="B545" s="401" t="s">
        <v>438</v>
      </c>
      <c r="C545" s="402"/>
      <c r="D545" s="403">
        <v>0</v>
      </c>
      <c r="E545" s="404">
        <v>0</v>
      </c>
    </row>
    <row r="546" spans="2:5" ht="24" customHeight="1" x14ac:dyDescent="0.2">
      <c r="B546" s="401" t="s">
        <v>471</v>
      </c>
      <c r="C546" s="402"/>
      <c r="D546" s="403">
        <v>0</v>
      </c>
      <c r="E546" s="404">
        <v>0</v>
      </c>
    </row>
    <row r="547" spans="2:5" ht="24" customHeight="1" x14ac:dyDescent="0.2">
      <c r="B547" s="401" t="s">
        <v>472</v>
      </c>
      <c r="C547" s="402"/>
      <c r="D547" s="403">
        <v>0</v>
      </c>
      <c r="E547" s="404">
        <v>0</v>
      </c>
    </row>
    <row r="548" spans="2:5" ht="24" customHeight="1" x14ac:dyDescent="0.2">
      <c r="B548" s="401" t="s">
        <v>473</v>
      </c>
      <c r="C548" s="402"/>
      <c r="D548" s="403">
        <v>0</v>
      </c>
      <c r="E548" s="404">
        <v>0</v>
      </c>
    </row>
    <row r="549" spans="2:5" ht="24" customHeight="1" x14ac:dyDescent="0.2">
      <c r="B549" s="401" t="s">
        <v>474</v>
      </c>
      <c r="C549" s="402"/>
      <c r="D549" s="403">
        <v>0</v>
      </c>
      <c r="E549" s="404">
        <v>0</v>
      </c>
    </row>
    <row r="550" spans="2:5" ht="24" customHeight="1" x14ac:dyDescent="0.2">
      <c r="B550" s="401" t="s">
        <v>475</v>
      </c>
      <c r="C550" s="402"/>
      <c r="D550" s="403">
        <v>0</v>
      </c>
      <c r="E550" s="404">
        <v>0</v>
      </c>
    </row>
    <row r="551" spans="2:5" ht="24" customHeight="1" x14ac:dyDescent="0.2">
      <c r="B551" s="401" t="s">
        <v>477</v>
      </c>
      <c r="C551" s="402"/>
      <c r="D551" s="403">
        <v>0</v>
      </c>
      <c r="E551" s="404">
        <v>0</v>
      </c>
    </row>
    <row r="552" spans="2:5" ht="24" customHeight="1" x14ac:dyDescent="0.2">
      <c r="B552" s="401" t="s">
        <v>478</v>
      </c>
      <c r="C552" s="402"/>
      <c r="D552" s="403">
        <v>0</v>
      </c>
      <c r="E552" s="404">
        <v>0</v>
      </c>
    </row>
    <row r="553" spans="2:5" ht="24" customHeight="1" x14ac:dyDescent="0.2">
      <c r="B553" s="401" t="s">
        <v>479</v>
      </c>
      <c r="C553" s="402"/>
      <c r="D553" s="403">
        <v>0</v>
      </c>
      <c r="E553" s="404">
        <v>0</v>
      </c>
    </row>
    <row r="554" spans="2:5" ht="24" customHeight="1" x14ac:dyDescent="0.2">
      <c r="B554" s="401" t="s">
        <v>480</v>
      </c>
      <c r="C554" s="402"/>
      <c r="D554" s="403">
        <v>0</v>
      </c>
      <c r="E554" s="404">
        <v>0</v>
      </c>
    </row>
    <row r="555" spans="2:5" ht="24" customHeight="1" x14ac:dyDescent="0.2">
      <c r="B555" s="401" t="s">
        <v>481</v>
      </c>
      <c r="C555" s="402"/>
      <c r="D555" s="403">
        <v>0</v>
      </c>
      <c r="E555" s="404">
        <v>0</v>
      </c>
    </row>
    <row r="556" spans="2:5" ht="24" customHeight="1" x14ac:dyDescent="0.2">
      <c r="B556" s="401" t="s">
        <v>482</v>
      </c>
      <c r="C556" s="402"/>
      <c r="D556" s="403">
        <v>0</v>
      </c>
      <c r="E556" s="404">
        <v>0</v>
      </c>
    </row>
    <row r="557" spans="2:5" ht="24" customHeight="1" x14ac:dyDescent="0.2">
      <c r="B557" s="401" t="s">
        <v>483</v>
      </c>
      <c r="C557" s="402"/>
      <c r="D557" s="403">
        <v>0</v>
      </c>
      <c r="E557" s="404">
        <v>0</v>
      </c>
    </row>
    <row r="558" spans="2:5" ht="24" customHeight="1" x14ac:dyDescent="0.2">
      <c r="B558" s="401" t="s">
        <v>484</v>
      </c>
      <c r="C558" s="402"/>
      <c r="D558" s="403">
        <v>0</v>
      </c>
      <c r="E558" s="404">
        <v>0</v>
      </c>
    </row>
    <row r="559" spans="2:5" ht="24" customHeight="1" x14ac:dyDescent="0.2">
      <c r="B559" s="401" t="s">
        <v>486</v>
      </c>
      <c r="C559" s="402"/>
      <c r="D559" s="403">
        <v>0</v>
      </c>
      <c r="E559" s="404">
        <v>0</v>
      </c>
    </row>
    <row r="560" spans="2:5" ht="24" customHeight="1" x14ac:dyDescent="0.2">
      <c r="B560" s="401" t="s">
        <v>487</v>
      </c>
      <c r="C560" s="402"/>
      <c r="D560" s="403">
        <v>0</v>
      </c>
      <c r="E560" s="404">
        <v>0</v>
      </c>
    </row>
    <row r="561" spans="2:5" ht="24" customHeight="1" x14ac:dyDescent="0.2">
      <c r="B561" s="401" t="s">
        <v>488</v>
      </c>
      <c r="C561" s="402"/>
      <c r="D561" s="403">
        <v>0</v>
      </c>
      <c r="E561" s="404">
        <v>0</v>
      </c>
    </row>
    <row r="562" spans="2:5" ht="24" customHeight="1" x14ac:dyDescent="0.2">
      <c r="B562" s="401" t="s">
        <v>489</v>
      </c>
      <c r="C562" s="402"/>
      <c r="D562" s="403">
        <v>0</v>
      </c>
      <c r="E562" s="404">
        <v>0</v>
      </c>
    </row>
    <row r="563" spans="2:5" ht="24" customHeight="1" x14ac:dyDescent="0.2">
      <c r="B563" s="401" t="s">
        <v>490</v>
      </c>
      <c r="C563" s="402"/>
      <c r="D563" s="403">
        <v>0</v>
      </c>
      <c r="E563" s="404">
        <v>0</v>
      </c>
    </row>
    <row r="564" spans="2:5" ht="24" customHeight="1" x14ac:dyDescent="0.2">
      <c r="B564" s="401" t="s">
        <v>491</v>
      </c>
      <c r="C564" s="402"/>
      <c r="D564" s="403">
        <v>0</v>
      </c>
      <c r="E564" s="404">
        <v>0</v>
      </c>
    </row>
  </sheetData>
  <mergeCells count="5">
    <mergeCell ref="B2:E2"/>
    <mergeCell ref="B3:E3"/>
    <mergeCell ref="C5:E5"/>
    <mergeCell ref="C520:E520"/>
    <mergeCell ref="C543:E543"/>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18"/>
  <sheetViews>
    <sheetView showGridLines="0" workbookViewId="0"/>
  </sheetViews>
  <sheetFormatPr defaultRowHeight="12.75" x14ac:dyDescent="0.2"/>
  <cols>
    <col min="1" max="1" width="5" customWidth="1"/>
    <col min="2" max="2" width="19.42578125" customWidth="1"/>
    <col min="3" max="3" width="18.42578125" customWidth="1"/>
    <col min="4" max="4" width="38.42578125" customWidth="1"/>
    <col min="5" max="5" width="26.85546875" customWidth="1"/>
    <col min="6" max="6" width="31.42578125" customWidth="1"/>
    <col min="7" max="7" width="27.85546875" customWidth="1"/>
    <col min="8" max="8" width="21.7109375" customWidth="1"/>
    <col min="9" max="9" width="11.85546875" customWidth="1"/>
  </cols>
  <sheetData>
    <row r="1" spans="1:9" ht="18.75" x14ac:dyDescent="0.3">
      <c r="A1" s="50"/>
      <c r="B1" s="51"/>
      <c r="C1" s="51"/>
      <c r="D1" s="51"/>
      <c r="E1" s="52"/>
      <c r="F1" s="51"/>
      <c r="G1" s="51"/>
      <c r="H1" s="51"/>
      <c r="I1" s="51"/>
    </row>
    <row r="2" spans="1:9" ht="21" x14ac:dyDescent="0.2">
      <c r="A2" s="51"/>
      <c r="B2" s="508" t="s">
        <v>0</v>
      </c>
      <c r="C2" s="508"/>
      <c r="D2" s="508"/>
      <c r="E2" s="508"/>
      <c r="F2" s="508"/>
      <c r="G2" s="508"/>
      <c r="H2" s="508"/>
    </row>
    <row r="3" spans="1:9" x14ac:dyDescent="0.2">
      <c r="A3" s="51"/>
      <c r="B3" s="54"/>
      <c r="C3" s="54"/>
      <c r="D3" s="54"/>
      <c r="E3" s="54"/>
      <c r="F3" s="51"/>
    </row>
    <row r="4" spans="1:9" ht="29.1" customHeight="1" x14ac:dyDescent="0.25">
      <c r="A4" s="51"/>
      <c r="B4" s="513" t="s">
        <v>2</v>
      </c>
      <c r="C4" s="514"/>
      <c r="D4" s="515" t="s">
        <v>344</v>
      </c>
      <c r="E4" s="515"/>
      <c r="F4" s="51"/>
      <c r="G4" s="40" t="s">
        <v>21</v>
      </c>
      <c r="H4" s="55"/>
    </row>
    <row r="5" spans="1:9" ht="29.1" customHeight="1" x14ac:dyDescent="0.25">
      <c r="A5" s="51"/>
      <c r="B5" s="513" t="s">
        <v>9</v>
      </c>
      <c r="C5" s="514"/>
      <c r="D5" s="512" t="s">
        <v>345</v>
      </c>
      <c r="E5" s="512"/>
      <c r="F5" s="51"/>
      <c r="G5" s="40" t="s">
        <v>23</v>
      </c>
      <c r="H5" s="55"/>
    </row>
    <row r="6" spans="1:9" ht="29.1" customHeight="1" x14ac:dyDescent="0.25">
      <c r="A6" s="51"/>
      <c r="B6" s="513" t="s">
        <v>13</v>
      </c>
      <c r="C6" s="514"/>
      <c r="D6" s="512" t="s">
        <v>346</v>
      </c>
      <c r="E6" s="512"/>
      <c r="F6" s="51"/>
      <c r="G6" s="40" t="s">
        <v>24</v>
      </c>
      <c r="H6" s="85">
        <f>SUM('GSTR-1 Vs 3B'!D7:G7)</f>
        <v>13948756.299999999</v>
      </c>
    </row>
    <row r="7" spans="1:9" ht="29.1" customHeight="1" x14ac:dyDescent="0.25">
      <c r="A7" s="51"/>
      <c r="B7" s="513" t="s">
        <v>17</v>
      </c>
      <c r="C7" s="514"/>
      <c r="D7" s="516">
        <v>1499212800000</v>
      </c>
      <c r="E7" s="516"/>
      <c r="F7" s="51"/>
      <c r="G7" s="40" t="s">
        <v>25</v>
      </c>
    </row>
    <row r="8" spans="1:9" ht="29.1" customHeight="1" x14ac:dyDescent="0.25">
      <c r="A8" s="51"/>
      <c r="B8" s="513" t="s">
        <v>19</v>
      </c>
      <c r="C8" s="514"/>
      <c r="D8" s="512" t="s">
        <v>347</v>
      </c>
      <c r="E8" s="512"/>
      <c r="F8" s="51"/>
      <c r="G8" s="40" t="s">
        <v>26</v>
      </c>
      <c r="H8" s="55"/>
    </row>
    <row r="9" spans="1:9" ht="29.1" customHeight="1" x14ac:dyDescent="0.25">
      <c r="A9" s="51"/>
      <c r="B9" s="513" t="s">
        <v>20</v>
      </c>
      <c r="C9" s="514"/>
      <c r="D9" s="512" t="s">
        <v>348</v>
      </c>
      <c r="E9" s="512"/>
      <c r="F9" s="51"/>
      <c r="G9" s="40" t="s">
        <v>28</v>
      </c>
      <c r="H9" s="55"/>
    </row>
    <row r="10" spans="1:9" ht="29.1" customHeight="1" x14ac:dyDescent="0.25">
      <c r="A10" s="51"/>
      <c r="B10" s="51"/>
      <c r="C10" s="51"/>
      <c r="D10" s="51"/>
      <c r="E10" s="57"/>
      <c r="F10" s="51"/>
    </row>
    <row r="11" spans="1:9" ht="29.1" customHeight="1" x14ac:dyDescent="0.2">
      <c r="A11" s="51"/>
      <c r="B11" s="51"/>
      <c r="C11" s="51"/>
      <c r="D11" s="51"/>
      <c r="E11" s="51"/>
      <c r="F11" s="51"/>
      <c r="G11" s="51"/>
      <c r="H11" s="51"/>
      <c r="I11" s="51"/>
    </row>
    <row r="12" spans="1:9" ht="29.1" customHeight="1" x14ac:dyDescent="0.2">
      <c r="A12" s="51"/>
      <c r="B12" s="508" t="s">
        <v>285</v>
      </c>
      <c r="C12" s="508"/>
      <c r="D12" s="508"/>
      <c r="E12" s="508"/>
      <c r="F12" s="508"/>
      <c r="G12" s="508"/>
      <c r="H12" s="508"/>
      <c r="I12" s="51"/>
    </row>
    <row r="13" spans="1:9" ht="29.1" customHeight="1" x14ac:dyDescent="0.2">
      <c r="A13" s="51"/>
      <c r="B13" s="54"/>
      <c r="C13" s="54"/>
      <c r="D13" s="54"/>
      <c r="E13" s="54"/>
      <c r="F13" s="54"/>
      <c r="G13" s="54"/>
      <c r="H13" s="54"/>
      <c r="I13" s="51"/>
    </row>
    <row r="14" spans="1:9" ht="29.1" customHeight="1" x14ac:dyDescent="0.25">
      <c r="A14" s="51"/>
      <c r="B14" s="62" t="s">
        <v>286</v>
      </c>
      <c r="C14" s="63"/>
      <c r="D14" s="64"/>
      <c r="E14" s="58" t="s">
        <v>287</v>
      </c>
      <c r="F14" s="58" t="s">
        <v>5</v>
      </c>
      <c r="G14" s="58" t="s">
        <v>6</v>
      </c>
      <c r="H14" s="58" t="s">
        <v>7</v>
      </c>
      <c r="I14" s="51"/>
    </row>
    <row r="15" spans="1:9" ht="29.1" customHeight="1" x14ac:dyDescent="0.25">
      <c r="A15" s="51"/>
      <c r="B15" s="509" t="s">
        <v>294</v>
      </c>
      <c r="C15" s="510"/>
      <c r="D15" s="511"/>
      <c r="E15" s="59" t="str">
        <f>IF(OR('Filling Status'!I7&gt;1,'Filling Status'!I8&gt;1),"Issues Found","All Good")</f>
        <v>All Good</v>
      </c>
      <c r="F15" s="53" t="str">
        <f>IF(SUM('Filling Status'!I7:I8)&gt;0,SUM('Filling Status'!I7:I8)&amp;" out of  "&amp;'Filling Status'!I5&amp;"Not Filed","All Good")</f>
        <v>1 out of  13Not Filed</v>
      </c>
      <c r="G15" s="60"/>
      <c r="H15" s="56"/>
      <c r="I15" s="51"/>
    </row>
    <row r="16" spans="1:9" ht="29.1" customHeight="1" x14ac:dyDescent="0.25">
      <c r="A16" s="51"/>
      <c r="B16" s="509" t="s">
        <v>295</v>
      </c>
      <c r="C16" s="510"/>
      <c r="D16" s="511"/>
      <c r="E16" s="59" t="str">
        <f>IF(OR('Filling Status'!J8&gt;1,'Filling Status'!J8&gt;1),"Issues Found","All Good")</f>
        <v>Issues Found</v>
      </c>
      <c r="F16" s="53" t="str">
        <f>IF(SUM('Filling Status'!J7:J8)&gt;0,SUM('Filling Status'!J7:J8)&amp;" out of  "&amp;'Filling Status'!J5&amp;"Not Filed","All Good")</f>
        <v>2 out of  12Not Filed</v>
      </c>
      <c r="G16" s="60">
        <v>12000</v>
      </c>
      <c r="H16" s="56"/>
      <c r="I16" s="51"/>
    </row>
    <row r="17" spans="1:9" ht="29.1" customHeight="1" x14ac:dyDescent="0.25">
      <c r="A17" s="51"/>
      <c r="B17" s="509" t="s">
        <v>14</v>
      </c>
      <c r="C17" s="510"/>
      <c r="D17" s="511"/>
      <c r="E17" s="59" t="s">
        <v>15</v>
      </c>
      <c r="F17" s="59" t="str">
        <f>IF(SUM('Section Level Summary'!D25,'Section Level Summary'!I25,'Section Level Summary'!N25,'Section Level Summary'!S25,'Section Level Summary'!X25,'Section Level Summary'!AC25,'Section Level Summary'!AH25,'Section Level Summary'!AM25,'Section Level Summary'!AR25,'Section Level Summary'!AW25,'Section Level Summary'!BB25,'Section Level Summary'!BG25,'Section Level Summary'!BL25,'Section Level Summary'!BQ25,'Section Level Summary'!BV25,'Section Level Summary'!CA25,'Section Level Summary'!CF25,'Section Level Summary'!CK25,'Section Level Summary'!CP25,'Section Level Summary'!CU25,'Section Level Summary'!CZ25,'Section Level Summary'!DE25,'Section Level Summary'!DJ25,'Section Level Summary'!DO25,'Section Level Summary'!DT25,'Section Level Summary'!DY25)&lt;&gt;0,"Issues Found","All Good")</f>
        <v>All Good</v>
      </c>
      <c r="G17" s="61">
        <v>100000</v>
      </c>
      <c r="H17" s="56"/>
      <c r="I17" s="51"/>
    </row>
    <row r="18" spans="1:9" ht="15.75" x14ac:dyDescent="0.25">
      <c r="A18" s="51"/>
      <c r="B18" s="509" t="s">
        <v>18</v>
      </c>
      <c r="C18" s="510"/>
      <c r="D18" s="511"/>
      <c r="E18" s="59" t="s">
        <v>15</v>
      </c>
      <c r="F18" s="59"/>
      <c r="G18" s="59"/>
      <c r="H18" s="56"/>
      <c r="I18" s="51"/>
    </row>
  </sheetData>
  <mergeCells count="18">
    <mergeCell ref="B2:H2"/>
    <mergeCell ref="D4:E4"/>
    <mergeCell ref="D5:E5"/>
    <mergeCell ref="D6:E6"/>
    <mergeCell ref="D7:E7"/>
    <mergeCell ref="D8:E8"/>
    <mergeCell ref="D9:E9"/>
    <mergeCell ref="B4:C4"/>
    <mergeCell ref="B5:C5"/>
    <mergeCell ref="B6:C6"/>
    <mergeCell ref="B7:C7"/>
    <mergeCell ref="B8:C8"/>
    <mergeCell ref="B9:C9"/>
    <mergeCell ref="B12:H12"/>
    <mergeCell ref="B15:D15"/>
    <mergeCell ref="B16:D16"/>
    <mergeCell ref="B17:D17"/>
    <mergeCell ref="B18:D18"/>
  </mergeCell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outlinePr summaryBelow="0" summaryRight="0"/>
  </sheetPr>
  <dimension ref="A1:Z50"/>
  <sheetViews>
    <sheetView workbookViewId="0"/>
  </sheetViews>
  <sheetFormatPr defaultColWidth="14.42578125" defaultRowHeight="15.75" customHeight="1" x14ac:dyDescent="0.2"/>
  <cols>
    <col min="2" max="2" width="21.140625" customWidth="1"/>
    <col min="3" max="3" width="16.85546875" customWidth="1"/>
    <col min="5" max="6" width="16.85546875" customWidth="1"/>
    <col min="9" max="9" width="17.42578125" customWidth="1"/>
  </cols>
  <sheetData>
    <row r="1" spans="1:26" ht="12.75" x14ac:dyDescent="0.2">
      <c r="A1" s="7"/>
      <c r="B1" s="7"/>
      <c r="C1" s="7"/>
      <c r="D1" s="7"/>
      <c r="E1" s="7"/>
      <c r="F1" s="7"/>
      <c r="G1" s="7"/>
      <c r="H1" s="7"/>
      <c r="I1" s="7"/>
      <c r="J1" s="7"/>
      <c r="K1" s="7"/>
      <c r="L1" s="7"/>
      <c r="M1" s="7"/>
      <c r="N1" s="7"/>
      <c r="O1" s="7"/>
      <c r="P1" s="7"/>
      <c r="Q1" s="7"/>
      <c r="R1" s="7"/>
      <c r="S1" s="7"/>
      <c r="T1" s="7"/>
      <c r="U1" s="7"/>
      <c r="V1" s="7"/>
      <c r="W1" s="7"/>
      <c r="X1" s="7"/>
      <c r="Y1" s="7"/>
      <c r="Z1" s="7"/>
    </row>
    <row r="2" spans="1:26" ht="12.75" x14ac:dyDescent="0.2">
      <c r="A2" s="7"/>
      <c r="B2" s="7"/>
      <c r="C2" s="7"/>
      <c r="D2" s="7"/>
      <c r="E2" s="7"/>
      <c r="F2" s="7"/>
      <c r="G2" s="7"/>
      <c r="H2" s="7"/>
      <c r="I2" s="7"/>
      <c r="J2" s="7"/>
      <c r="K2" s="7"/>
      <c r="L2" s="7"/>
      <c r="M2" s="7"/>
      <c r="N2" s="7"/>
      <c r="O2" s="7"/>
      <c r="P2" s="7"/>
      <c r="Q2" s="7"/>
      <c r="R2" s="7"/>
      <c r="S2" s="7"/>
      <c r="T2" s="7"/>
      <c r="U2" s="7"/>
      <c r="V2" s="7"/>
      <c r="W2" s="7"/>
      <c r="X2" s="7"/>
      <c r="Y2" s="7"/>
      <c r="Z2" s="7"/>
    </row>
    <row r="3" spans="1:26" ht="12.75" x14ac:dyDescent="0.2">
      <c r="A3" s="7" t="s">
        <v>97</v>
      </c>
      <c r="B3" s="7" t="s">
        <v>52</v>
      </c>
      <c r="C3" s="7" t="s">
        <v>98</v>
      </c>
      <c r="D3" s="7" t="s">
        <v>50</v>
      </c>
      <c r="E3" s="7" t="s">
        <v>53</v>
      </c>
      <c r="F3" s="7" t="s">
        <v>99</v>
      </c>
      <c r="G3" s="7" t="s">
        <v>100</v>
      </c>
      <c r="H3" s="7" t="s">
        <v>101</v>
      </c>
      <c r="I3" s="7" t="s">
        <v>102</v>
      </c>
      <c r="J3" s="7" t="s">
        <v>103</v>
      </c>
      <c r="K3" s="7"/>
      <c r="L3" s="7"/>
      <c r="M3" s="7"/>
      <c r="N3" s="7"/>
      <c r="O3" s="7"/>
      <c r="P3" s="7"/>
      <c r="Q3" s="7"/>
      <c r="R3" s="7"/>
      <c r="S3" s="7"/>
      <c r="T3" s="7"/>
      <c r="U3" s="7"/>
      <c r="V3" s="7"/>
      <c r="W3" s="7"/>
      <c r="X3" s="7"/>
      <c r="Y3" s="7"/>
      <c r="Z3" s="7"/>
    </row>
    <row r="4" spans="1:26" ht="14.25" hidden="1" x14ac:dyDescent="0.2">
      <c r="A4" s="8" t="s">
        <v>104</v>
      </c>
      <c r="B4" s="8" t="s">
        <v>78</v>
      </c>
      <c r="C4" s="8" t="s">
        <v>105</v>
      </c>
      <c r="D4" s="8" t="s">
        <v>106</v>
      </c>
      <c r="E4" s="8" t="s">
        <v>60</v>
      </c>
      <c r="F4" s="9">
        <v>43375</v>
      </c>
      <c r="G4" s="8"/>
      <c r="H4" s="8" t="s">
        <v>55</v>
      </c>
      <c r="I4" s="8" t="s">
        <v>107</v>
      </c>
      <c r="J4" s="10">
        <v>1</v>
      </c>
    </row>
    <row r="5" spans="1:26" ht="14.25" hidden="1" x14ac:dyDescent="0.2">
      <c r="A5" s="8" t="s">
        <v>104</v>
      </c>
      <c r="B5" s="8" t="s">
        <v>108</v>
      </c>
      <c r="C5" s="8" t="s">
        <v>109</v>
      </c>
      <c r="D5" s="8" t="s">
        <v>110</v>
      </c>
      <c r="E5" s="8" t="s">
        <v>60</v>
      </c>
      <c r="F5" s="8" t="s">
        <v>111</v>
      </c>
      <c r="G5" s="8"/>
      <c r="H5" s="8" t="s">
        <v>55</v>
      </c>
      <c r="I5" s="8" t="s">
        <v>107</v>
      </c>
      <c r="J5" s="10">
        <v>1</v>
      </c>
    </row>
    <row r="6" spans="1:26" ht="14.25" hidden="1" x14ac:dyDescent="0.2">
      <c r="A6" s="8" t="s">
        <v>112</v>
      </c>
      <c r="B6" s="8" t="s">
        <v>113</v>
      </c>
      <c r="C6" s="8" t="s">
        <v>105</v>
      </c>
      <c r="D6" s="8" t="s">
        <v>114</v>
      </c>
      <c r="E6" s="8" t="s">
        <v>115</v>
      </c>
      <c r="F6" s="8" t="s">
        <v>116</v>
      </c>
      <c r="G6" s="8"/>
      <c r="H6" s="8" t="s">
        <v>55</v>
      </c>
      <c r="I6" s="8" t="s">
        <v>107</v>
      </c>
      <c r="J6" s="10">
        <v>1</v>
      </c>
    </row>
    <row r="7" spans="1:26" ht="14.25" hidden="1" x14ac:dyDescent="0.2">
      <c r="A7" s="8" t="s">
        <v>104</v>
      </c>
      <c r="B7" s="8" t="s">
        <v>64</v>
      </c>
      <c r="C7" s="8" t="s">
        <v>105</v>
      </c>
      <c r="D7" s="8" t="s">
        <v>117</v>
      </c>
      <c r="E7" s="8" t="s">
        <v>60</v>
      </c>
      <c r="F7" s="9">
        <v>43374</v>
      </c>
      <c r="G7" s="8"/>
      <c r="H7" s="8" t="s">
        <v>55</v>
      </c>
      <c r="I7" s="8" t="s">
        <v>107</v>
      </c>
      <c r="J7" s="10">
        <v>2</v>
      </c>
    </row>
    <row r="8" spans="1:26" ht="14.25" hidden="1" x14ac:dyDescent="0.2">
      <c r="A8" s="8" t="s">
        <v>104</v>
      </c>
      <c r="B8" s="8" t="s">
        <v>84</v>
      </c>
      <c r="C8" s="8" t="s">
        <v>105</v>
      </c>
      <c r="D8" s="8" t="s">
        <v>118</v>
      </c>
      <c r="E8" s="8" t="s">
        <v>60</v>
      </c>
      <c r="F8" s="8" t="s">
        <v>85</v>
      </c>
      <c r="G8" s="8"/>
      <c r="H8" s="8" t="s">
        <v>55</v>
      </c>
      <c r="I8" s="8" t="s">
        <v>107</v>
      </c>
      <c r="J8" s="10">
        <v>2</v>
      </c>
    </row>
    <row r="9" spans="1:26" ht="14.25" hidden="1" x14ac:dyDescent="0.2">
      <c r="A9" s="8" t="s">
        <v>112</v>
      </c>
      <c r="B9" s="8" t="s">
        <v>119</v>
      </c>
      <c r="C9" s="8" t="s">
        <v>105</v>
      </c>
      <c r="D9" s="8" t="s">
        <v>120</v>
      </c>
      <c r="E9" s="8" t="s">
        <v>115</v>
      </c>
      <c r="F9" s="8" t="s">
        <v>121</v>
      </c>
      <c r="G9" s="8"/>
      <c r="H9" s="8" t="s">
        <v>55</v>
      </c>
      <c r="I9" s="8" t="s">
        <v>107</v>
      </c>
      <c r="J9" s="10">
        <v>2</v>
      </c>
    </row>
    <row r="10" spans="1:26" ht="14.25" hidden="1" x14ac:dyDescent="0.2">
      <c r="A10" s="8" t="s">
        <v>104</v>
      </c>
      <c r="B10" s="8" t="s">
        <v>81</v>
      </c>
      <c r="C10" s="8" t="s">
        <v>105</v>
      </c>
      <c r="D10" s="8" t="s">
        <v>122</v>
      </c>
      <c r="E10" s="8" t="s">
        <v>60</v>
      </c>
      <c r="F10" s="9">
        <v>43407</v>
      </c>
      <c r="G10" s="8"/>
      <c r="H10" s="8" t="s">
        <v>55</v>
      </c>
      <c r="I10" s="8" t="s">
        <v>107</v>
      </c>
      <c r="J10" s="10">
        <v>3</v>
      </c>
    </row>
    <row r="11" spans="1:26" ht="14.25" x14ac:dyDescent="0.2">
      <c r="A11" s="8" t="s">
        <v>123</v>
      </c>
      <c r="B11" s="8" t="s">
        <v>56</v>
      </c>
      <c r="C11" s="8" t="s">
        <v>105</v>
      </c>
      <c r="D11" s="8" t="s">
        <v>124</v>
      </c>
      <c r="E11" s="8" t="s">
        <v>57</v>
      </c>
      <c r="F11" s="11" t="s">
        <v>58</v>
      </c>
      <c r="G11" s="8"/>
      <c r="H11" s="8" t="s">
        <v>55</v>
      </c>
      <c r="I11" s="8" t="s">
        <v>107</v>
      </c>
      <c r="J11" s="10">
        <v>3</v>
      </c>
    </row>
    <row r="12" spans="1:26" ht="14.25" hidden="1" x14ac:dyDescent="0.2">
      <c r="A12" s="8" t="s">
        <v>123</v>
      </c>
      <c r="B12" s="8" t="s">
        <v>125</v>
      </c>
      <c r="C12" s="8" t="s">
        <v>109</v>
      </c>
      <c r="D12" s="8" t="s">
        <v>106</v>
      </c>
      <c r="E12" s="8" t="s">
        <v>126</v>
      </c>
      <c r="F12" s="8" t="s">
        <v>127</v>
      </c>
      <c r="G12" s="8"/>
      <c r="H12" s="8" t="s">
        <v>55</v>
      </c>
      <c r="I12" s="8" t="s">
        <v>107</v>
      </c>
      <c r="J12" s="10">
        <v>3</v>
      </c>
    </row>
    <row r="13" spans="1:26" ht="14.25" hidden="1" x14ac:dyDescent="0.2">
      <c r="A13" s="8" t="s">
        <v>104</v>
      </c>
      <c r="B13" s="8" t="s">
        <v>59</v>
      </c>
      <c r="C13" s="8" t="s">
        <v>105</v>
      </c>
      <c r="D13" s="8" t="s">
        <v>124</v>
      </c>
      <c r="E13" s="8" t="s">
        <v>60</v>
      </c>
      <c r="F13" s="11">
        <v>42804</v>
      </c>
      <c r="G13" s="8"/>
      <c r="H13" s="8" t="s">
        <v>55</v>
      </c>
      <c r="I13" s="8" t="s">
        <v>107</v>
      </c>
      <c r="J13" s="10">
        <v>4</v>
      </c>
    </row>
    <row r="14" spans="1:26" ht="14.25" hidden="1" x14ac:dyDescent="0.2">
      <c r="A14" s="8" t="s">
        <v>104</v>
      </c>
      <c r="B14" s="8" t="s">
        <v>128</v>
      </c>
      <c r="C14" s="8" t="s">
        <v>109</v>
      </c>
      <c r="D14" s="8" t="s">
        <v>129</v>
      </c>
      <c r="E14" s="11">
        <v>43416</v>
      </c>
      <c r="F14" s="8" t="s">
        <v>130</v>
      </c>
      <c r="G14" s="8"/>
      <c r="H14" s="8" t="s">
        <v>55</v>
      </c>
      <c r="I14" s="8" t="s">
        <v>107</v>
      </c>
      <c r="J14" s="10">
        <v>4</v>
      </c>
    </row>
    <row r="15" spans="1:26" ht="14.25" hidden="1" x14ac:dyDescent="0.2">
      <c r="A15" s="8" t="s">
        <v>104</v>
      </c>
      <c r="B15" s="8" t="s">
        <v>88</v>
      </c>
      <c r="C15" s="8" t="s">
        <v>105</v>
      </c>
      <c r="D15" s="8" t="s">
        <v>131</v>
      </c>
      <c r="E15" s="8" t="s">
        <v>60</v>
      </c>
      <c r="F15" s="8" t="s">
        <v>89</v>
      </c>
      <c r="G15" s="8"/>
      <c r="H15" s="8" t="s">
        <v>55</v>
      </c>
      <c r="I15" s="8" t="s">
        <v>107</v>
      </c>
      <c r="J15" s="10">
        <v>5</v>
      </c>
    </row>
    <row r="16" spans="1:26" ht="14.25" hidden="1" x14ac:dyDescent="0.2">
      <c r="A16" s="8" t="s">
        <v>104</v>
      </c>
      <c r="B16" s="8" t="s">
        <v>132</v>
      </c>
      <c r="C16" s="8" t="s">
        <v>109</v>
      </c>
      <c r="D16" s="8" t="s">
        <v>133</v>
      </c>
      <c r="E16" s="8" t="s">
        <v>60</v>
      </c>
      <c r="F16" s="9">
        <v>43263</v>
      </c>
      <c r="G16" s="8"/>
      <c r="H16" s="8" t="s">
        <v>55</v>
      </c>
      <c r="I16" s="8" t="s">
        <v>107</v>
      </c>
      <c r="J16" s="10">
        <v>5</v>
      </c>
    </row>
    <row r="17" spans="1:10" ht="14.25" hidden="1" x14ac:dyDescent="0.2">
      <c r="A17" s="8" t="s">
        <v>104</v>
      </c>
      <c r="B17" s="8" t="s">
        <v>74</v>
      </c>
      <c r="C17" s="8" t="s">
        <v>105</v>
      </c>
      <c r="D17" s="8" t="s">
        <v>129</v>
      </c>
      <c r="E17" s="8" t="s">
        <v>60</v>
      </c>
      <c r="F17" s="8" t="s">
        <v>75</v>
      </c>
      <c r="G17" s="8"/>
      <c r="H17" s="8" t="s">
        <v>55</v>
      </c>
      <c r="I17" s="8" t="s">
        <v>107</v>
      </c>
      <c r="J17" s="10">
        <v>6</v>
      </c>
    </row>
    <row r="18" spans="1:10" ht="14.25" hidden="1" x14ac:dyDescent="0.2">
      <c r="A18" s="8" t="s">
        <v>104</v>
      </c>
      <c r="B18" s="8" t="s">
        <v>70</v>
      </c>
      <c r="C18" s="8" t="s">
        <v>105</v>
      </c>
      <c r="D18" s="8" t="s">
        <v>134</v>
      </c>
      <c r="E18" s="8" t="s">
        <v>60</v>
      </c>
      <c r="F18" s="8" t="s">
        <v>71</v>
      </c>
      <c r="G18" s="8"/>
      <c r="H18" s="8" t="s">
        <v>55</v>
      </c>
      <c r="I18" s="8" t="s">
        <v>107</v>
      </c>
      <c r="J18" s="10">
        <v>6</v>
      </c>
    </row>
    <row r="19" spans="1:10" ht="14.25" hidden="1" x14ac:dyDescent="0.2">
      <c r="A19" s="8" t="s">
        <v>104</v>
      </c>
      <c r="B19" s="8" t="s">
        <v>135</v>
      </c>
      <c r="C19" s="8" t="s">
        <v>109</v>
      </c>
      <c r="D19" s="8" t="s">
        <v>136</v>
      </c>
      <c r="E19" s="8" t="s">
        <v>60</v>
      </c>
      <c r="F19" s="9">
        <v>43226</v>
      </c>
      <c r="G19" s="8"/>
      <c r="H19" s="8" t="s">
        <v>55</v>
      </c>
      <c r="I19" s="8" t="s">
        <v>107</v>
      </c>
      <c r="J19" s="10">
        <v>7</v>
      </c>
    </row>
    <row r="20" spans="1:10" ht="14.25" hidden="1" x14ac:dyDescent="0.2">
      <c r="A20" s="8" t="s">
        <v>104</v>
      </c>
      <c r="B20" s="8" t="s">
        <v>137</v>
      </c>
      <c r="C20" s="8" t="s">
        <v>109</v>
      </c>
      <c r="D20" s="8" t="s">
        <v>138</v>
      </c>
      <c r="E20" s="8" t="s">
        <v>60</v>
      </c>
      <c r="F20" s="8" t="s">
        <v>139</v>
      </c>
      <c r="G20" s="8"/>
      <c r="H20" s="8" t="s">
        <v>55</v>
      </c>
      <c r="I20" s="8" t="s">
        <v>107</v>
      </c>
      <c r="J20" s="10">
        <v>7</v>
      </c>
    </row>
    <row r="21" spans="1:10" ht="14.25" hidden="1" x14ac:dyDescent="0.2">
      <c r="A21" s="8" t="s">
        <v>104</v>
      </c>
      <c r="B21" s="8" t="s">
        <v>67</v>
      </c>
      <c r="C21" s="8" t="s">
        <v>105</v>
      </c>
      <c r="D21" s="8" t="s">
        <v>133</v>
      </c>
      <c r="E21" s="8" t="s">
        <v>60</v>
      </c>
      <c r="F21" s="9">
        <v>43374</v>
      </c>
      <c r="G21" s="8"/>
      <c r="H21" s="8" t="s">
        <v>55</v>
      </c>
      <c r="I21" s="8" t="s">
        <v>107</v>
      </c>
      <c r="J21" s="10">
        <v>8</v>
      </c>
    </row>
    <row r="22" spans="1:10" ht="14.25" hidden="1" x14ac:dyDescent="0.2">
      <c r="A22" s="8" t="s">
        <v>104</v>
      </c>
      <c r="B22" s="8" t="s">
        <v>140</v>
      </c>
      <c r="C22" s="8" t="s">
        <v>109</v>
      </c>
      <c r="D22" s="8" t="s">
        <v>124</v>
      </c>
      <c r="E22" s="8" t="s">
        <v>60</v>
      </c>
      <c r="F22" s="8" t="s">
        <v>141</v>
      </c>
      <c r="G22" s="8"/>
      <c r="H22" s="8" t="s">
        <v>55</v>
      </c>
      <c r="I22" s="8" t="s">
        <v>107</v>
      </c>
      <c r="J22" s="10">
        <v>8</v>
      </c>
    </row>
    <row r="23" spans="1:10" ht="14.25" hidden="1" x14ac:dyDescent="0.2">
      <c r="A23" s="8" t="s">
        <v>104</v>
      </c>
      <c r="B23" s="8" t="s">
        <v>142</v>
      </c>
      <c r="C23" s="8" t="s">
        <v>109</v>
      </c>
      <c r="D23" s="8" t="s">
        <v>117</v>
      </c>
      <c r="E23" s="8" t="s">
        <v>60</v>
      </c>
      <c r="F23" s="9">
        <v>43353</v>
      </c>
      <c r="G23" s="8"/>
      <c r="H23" s="8" t="s">
        <v>55</v>
      </c>
      <c r="I23" s="8" t="s">
        <v>107</v>
      </c>
      <c r="J23" s="10">
        <v>9</v>
      </c>
    </row>
    <row r="24" spans="1:10" ht="14.25" hidden="1" x14ac:dyDescent="0.2">
      <c r="A24" s="8" t="s">
        <v>104</v>
      </c>
      <c r="B24" s="8" t="s">
        <v>143</v>
      </c>
      <c r="C24" s="8" t="s">
        <v>109</v>
      </c>
      <c r="D24" s="8" t="s">
        <v>134</v>
      </c>
      <c r="E24" s="11">
        <v>43415</v>
      </c>
      <c r="F24" s="8" t="s">
        <v>144</v>
      </c>
      <c r="G24" s="8"/>
      <c r="H24" s="8" t="s">
        <v>55</v>
      </c>
      <c r="I24" s="8" t="s">
        <v>107</v>
      </c>
      <c r="J24" s="10">
        <v>9</v>
      </c>
    </row>
    <row r="25" spans="1:10" ht="14.25" hidden="1" x14ac:dyDescent="0.2">
      <c r="A25" s="8" t="s">
        <v>104</v>
      </c>
      <c r="B25" s="8" t="s">
        <v>145</v>
      </c>
      <c r="C25" s="8" t="s">
        <v>109</v>
      </c>
      <c r="D25" s="8" t="s">
        <v>106</v>
      </c>
      <c r="E25" s="11">
        <v>43770</v>
      </c>
      <c r="F25" s="8" t="s">
        <v>146</v>
      </c>
      <c r="G25" s="8"/>
      <c r="H25" s="8" t="s">
        <v>55</v>
      </c>
      <c r="I25" s="8" t="s">
        <v>107</v>
      </c>
      <c r="J25" s="10">
        <v>10</v>
      </c>
    </row>
    <row r="26" spans="1:10" ht="14.25" x14ac:dyDescent="0.2">
      <c r="A26" s="8" t="s">
        <v>123</v>
      </c>
      <c r="B26" s="8" t="s">
        <v>61</v>
      </c>
      <c r="C26" s="8" t="s">
        <v>105</v>
      </c>
      <c r="D26" s="8" t="s">
        <v>117</v>
      </c>
      <c r="E26" s="8" t="s">
        <v>62</v>
      </c>
      <c r="F26" s="8" t="s">
        <v>63</v>
      </c>
      <c r="G26" s="8"/>
      <c r="H26" s="8" t="s">
        <v>55</v>
      </c>
      <c r="I26" s="8" t="s">
        <v>107</v>
      </c>
      <c r="J26" s="10">
        <v>10</v>
      </c>
    </row>
    <row r="27" spans="1:10" ht="14.25" x14ac:dyDescent="0.2">
      <c r="A27" s="8" t="s">
        <v>123</v>
      </c>
      <c r="B27" s="8" t="s">
        <v>65</v>
      </c>
      <c r="C27" s="8" t="s">
        <v>105</v>
      </c>
      <c r="D27" s="8" t="s">
        <v>133</v>
      </c>
      <c r="E27" s="8" t="s">
        <v>66</v>
      </c>
      <c r="F27" s="8" t="s">
        <v>63</v>
      </c>
      <c r="G27" s="8"/>
      <c r="H27" s="8" t="s">
        <v>55</v>
      </c>
      <c r="I27" s="8" t="s">
        <v>107</v>
      </c>
      <c r="J27" s="10">
        <v>11</v>
      </c>
    </row>
    <row r="28" spans="1:10" ht="14.25" x14ac:dyDescent="0.2">
      <c r="A28" s="8" t="s">
        <v>123</v>
      </c>
      <c r="B28" s="8" t="s">
        <v>68</v>
      </c>
      <c r="C28" s="8" t="s">
        <v>105</v>
      </c>
      <c r="D28" s="8" t="s">
        <v>134</v>
      </c>
      <c r="E28" s="8" t="s">
        <v>69</v>
      </c>
      <c r="F28" s="8" t="s">
        <v>69</v>
      </c>
      <c r="G28" s="8"/>
      <c r="H28" s="8" t="s">
        <v>55</v>
      </c>
      <c r="I28" s="8" t="s">
        <v>107</v>
      </c>
      <c r="J28" s="10">
        <v>11</v>
      </c>
    </row>
    <row r="29" spans="1:10" ht="14.25" x14ac:dyDescent="0.2">
      <c r="A29" s="8" t="s">
        <v>123</v>
      </c>
      <c r="B29" s="8" t="s">
        <v>72</v>
      </c>
      <c r="C29" s="8" t="s">
        <v>105</v>
      </c>
      <c r="D29" s="8" t="s">
        <v>129</v>
      </c>
      <c r="E29" s="8" t="s">
        <v>73</v>
      </c>
      <c r="F29" s="11" t="s">
        <v>73</v>
      </c>
      <c r="G29" s="8"/>
      <c r="H29" s="8" t="s">
        <v>55</v>
      </c>
      <c r="I29" s="8" t="s">
        <v>107</v>
      </c>
      <c r="J29" s="10">
        <v>12</v>
      </c>
    </row>
    <row r="30" spans="1:10" ht="14.25" x14ac:dyDescent="0.2">
      <c r="A30" s="8" t="s">
        <v>123</v>
      </c>
      <c r="B30" s="8" t="s">
        <v>76</v>
      </c>
      <c r="C30" s="8" t="s">
        <v>105</v>
      </c>
      <c r="D30" s="8" t="s">
        <v>106</v>
      </c>
      <c r="E30" s="8" t="s">
        <v>147</v>
      </c>
      <c r="F30" s="8" t="s">
        <v>77</v>
      </c>
      <c r="G30" s="8"/>
      <c r="H30" s="8" t="s">
        <v>55</v>
      </c>
      <c r="I30" s="8" t="s">
        <v>107</v>
      </c>
      <c r="J30" s="10">
        <v>12</v>
      </c>
    </row>
    <row r="31" spans="1:10" ht="14.25" x14ac:dyDescent="0.2">
      <c r="A31" s="8" t="s">
        <v>123</v>
      </c>
      <c r="B31" s="8" t="s">
        <v>79</v>
      </c>
      <c r="C31" s="8" t="s">
        <v>105</v>
      </c>
      <c r="D31" s="8" t="s">
        <v>122</v>
      </c>
      <c r="E31" s="8" t="s">
        <v>80</v>
      </c>
      <c r="F31" s="8" t="s">
        <v>80</v>
      </c>
      <c r="G31" s="8"/>
      <c r="H31" s="8" t="s">
        <v>55</v>
      </c>
      <c r="I31" s="8" t="s">
        <v>107</v>
      </c>
      <c r="J31" s="10">
        <v>13</v>
      </c>
    </row>
    <row r="32" spans="1:10" ht="14.25" x14ac:dyDescent="0.2">
      <c r="A32" s="8" t="s">
        <v>123</v>
      </c>
      <c r="B32" s="8" t="s">
        <v>82</v>
      </c>
      <c r="C32" s="8" t="s">
        <v>105</v>
      </c>
      <c r="D32" s="8" t="s">
        <v>118</v>
      </c>
      <c r="E32" s="8" t="s">
        <v>83</v>
      </c>
      <c r="F32" s="8" t="s">
        <v>83</v>
      </c>
      <c r="G32" s="8"/>
      <c r="H32" s="8" t="s">
        <v>55</v>
      </c>
      <c r="I32" s="8" t="s">
        <v>107</v>
      </c>
      <c r="J32" s="10">
        <v>13</v>
      </c>
    </row>
    <row r="33" spans="1:10" ht="14.25" x14ac:dyDescent="0.2">
      <c r="A33" s="8" t="s">
        <v>123</v>
      </c>
      <c r="B33" s="8" t="s">
        <v>86</v>
      </c>
      <c r="C33" s="8" t="s">
        <v>105</v>
      </c>
      <c r="D33" s="8" t="s">
        <v>131</v>
      </c>
      <c r="E33" s="8" t="s">
        <v>148</v>
      </c>
      <c r="F33" s="8" t="s">
        <v>87</v>
      </c>
      <c r="G33" s="8"/>
      <c r="H33" s="8" t="s">
        <v>55</v>
      </c>
      <c r="I33" s="8" t="s">
        <v>107</v>
      </c>
      <c r="J33" s="10">
        <v>14</v>
      </c>
    </row>
    <row r="34" spans="1:10" ht="14.25" hidden="1" x14ac:dyDescent="0.2">
      <c r="A34" s="8" t="s">
        <v>123</v>
      </c>
      <c r="B34" s="8" t="s">
        <v>149</v>
      </c>
      <c r="C34" s="8" t="s">
        <v>109</v>
      </c>
      <c r="D34" s="8" t="s">
        <v>136</v>
      </c>
      <c r="E34" s="8" t="s">
        <v>150</v>
      </c>
      <c r="F34" s="8" t="s">
        <v>151</v>
      </c>
      <c r="G34" s="8"/>
      <c r="H34" s="8" t="s">
        <v>55</v>
      </c>
      <c r="I34" s="8" t="s">
        <v>107</v>
      </c>
      <c r="J34" s="10">
        <v>14</v>
      </c>
    </row>
    <row r="35" spans="1:10" ht="14.25" hidden="1" x14ac:dyDescent="0.2">
      <c r="A35" s="8" t="s">
        <v>123</v>
      </c>
      <c r="B35" s="8" t="s">
        <v>152</v>
      </c>
      <c r="C35" s="8" t="s">
        <v>109</v>
      </c>
      <c r="D35" s="8" t="s">
        <v>138</v>
      </c>
      <c r="E35" s="8" t="s">
        <v>153</v>
      </c>
      <c r="F35" s="8" t="s">
        <v>153</v>
      </c>
      <c r="G35" s="8"/>
      <c r="H35" s="8" t="s">
        <v>55</v>
      </c>
      <c r="I35" s="8" t="s">
        <v>107</v>
      </c>
      <c r="J35" s="10">
        <v>15</v>
      </c>
    </row>
    <row r="36" spans="1:10" ht="14.25" hidden="1" x14ac:dyDescent="0.2">
      <c r="A36" s="8" t="s">
        <v>123</v>
      </c>
      <c r="B36" s="8" t="s">
        <v>154</v>
      </c>
      <c r="C36" s="8" t="s">
        <v>109</v>
      </c>
      <c r="D36" s="8" t="s">
        <v>110</v>
      </c>
      <c r="E36" s="8" t="s">
        <v>155</v>
      </c>
      <c r="F36" s="8" t="s">
        <v>155</v>
      </c>
      <c r="G36" s="8"/>
      <c r="H36" s="8" t="s">
        <v>55</v>
      </c>
      <c r="I36" s="8" t="s">
        <v>107</v>
      </c>
      <c r="J36" s="10">
        <v>15</v>
      </c>
    </row>
    <row r="37" spans="1:10" ht="14.25" hidden="1" x14ac:dyDescent="0.2">
      <c r="A37" s="8" t="s">
        <v>123</v>
      </c>
      <c r="B37" s="8" t="s">
        <v>156</v>
      </c>
      <c r="C37" s="8" t="s">
        <v>109</v>
      </c>
      <c r="D37" s="8" t="s">
        <v>124</v>
      </c>
      <c r="E37" s="8" t="s">
        <v>157</v>
      </c>
      <c r="F37" s="8" t="s">
        <v>158</v>
      </c>
      <c r="G37" s="8"/>
      <c r="H37" s="8" t="s">
        <v>55</v>
      </c>
      <c r="I37" s="8" t="s">
        <v>107</v>
      </c>
      <c r="J37" s="10">
        <v>16</v>
      </c>
    </row>
    <row r="38" spans="1:10" ht="14.25" hidden="1" x14ac:dyDescent="0.2">
      <c r="A38" s="8" t="s">
        <v>123</v>
      </c>
      <c r="B38" s="8" t="s">
        <v>159</v>
      </c>
      <c r="C38" s="8" t="s">
        <v>109</v>
      </c>
      <c r="D38" s="8" t="s">
        <v>117</v>
      </c>
      <c r="E38" s="8" t="s">
        <v>160</v>
      </c>
      <c r="F38" s="8" t="s">
        <v>160</v>
      </c>
      <c r="G38" s="8"/>
      <c r="H38" s="8" t="s">
        <v>55</v>
      </c>
      <c r="I38" s="8" t="s">
        <v>107</v>
      </c>
      <c r="J38" s="10">
        <v>16</v>
      </c>
    </row>
    <row r="39" spans="1:10" ht="14.25" hidden="1" x14ac:dyDescent="0.2">
      <c r="A39" s="8" t="s">
        <v>123</v>
      </c>
      <c r="B39" s="8" t="s">
        <v>161</v>
      </c>
      <c r="C39" s="8" t="s">
        <v>109</v>
      </c>
      <c r="D39" s="8" t="s">
        <v>133</v>
      </c>
      <c r="E39" s="8" t="s">
        <v>162</v>
      </c>
      <c r="F39" s="8" t="s">
        <v>163</v>
      </c>
      <c r="G39" s="8"/>
      <c r="H39" s="8" t="s">
        <v>55</v>
      </c>
      <c r="I39" s="8" t="s">
        <v>107</v>
      </c>
      <c r="J39" s="10">
        <v>17</v>
      </c>
    </row>
    <row r="40" spans="1:10" ht="14.25" hidden="1" x14ac:dyDescent="0.2">
      <c r="A40" s="8" t="s">
        <v>123</v>
      </c>
      <c r="B40" s="8" t="s">
        <v>164</v>
      </c>
      <c r="C40" s="8" t="s">
        <v>109</v>
      </c>
      <c r="D40" s="8" t="s">
        <v>134</v>
      </c>
      <c r="E40" s="8" t="s">
        <v>165</v>
      </c>
      <c r="F40" s="8" t="s">
        <v>166</v>
      </c>
      <c r="G40" s="8"/>
      <c r="H40" s="8" t="s">
        <v>55</v>
      </c>
      <c r="I40" s="8" t="s">
        <v>107</v>
      </c>
      <c r="J40" s="10">
        <v>17</v>
      </c>
    </row>
    <row r="41" spans="1:10" ht="14.25" hidden="1" x14ac:dyDescent="0.2">
      <c r="A41" s="8" t="s">
        <v>123</v>
      </c>
      <c r="B41" s="8" t="s">
        <v>167</v>
      </c>
      <c r="C41" s="8" t="s">
        <v>109</v>
      </c>
      <c r="D41" s="8" t="s">
        <v>129</v>
      </c>
      <c r="E41" s="8" t="s">
        <v>168</v>
      </c>
      <c r="F41" s="8" t="s">
        <v>168</v>
      </c>
      <c r="G41" s="8"/>
      <c r="H41" s="8" t="s">
        <v>55</v>
      </c>
      <c r="I41" s="8" t="s">
        <v>107</v>
      </c>
      <c r="J41" s="10">
        <v>17</v>
      </c>
    </row>
    <row r="42" spans="1:10" ht="14.25" hidden="1" x14ac:dyDescent="0.2">
      <c r="A42" s="8" t="s">
        <v>112</v>
      </c>
      <c r="B42" s="8" t="s">
        <v>169</v>
      </c>
      <c r="C42" s="8" t="s">
        <v>105</v>
      </c>
      <c r="D42" s="8" t="s">
        <v>170</v>
      </c>
      <c r="E42" s="8" t="s">
        <v>115</v>
      </c>
      <c r="F42" s="8" t="s">
        <v>171</v>
      </c>
      <c r="G42" s="8"/>
      <c r="H42" s="8" t="s">
        <v>55</v>
      </c>
      <c r="I42" s="8" t="s">
        <v>107</v>
      </c>
      <c r="J42" s="10">
        <v>18</v>
      </c>
    </row>
    <row r="43" spans="1:10" ht="14.25" hidden="1" x14ac:dyDescent="0.2">
      <c r="A43" s="8" t="s">
        <v>172</v>
      </c>
      <c r="B43" s="8" t="s">
        <v>173</v>
      </c>
      <c r="C43" s="8" t="s">
        <v>105</v>
      </c>
      <c r="D43" s="8" t="s">
        <v>129</v>
      </c>
      <c r="E43" s="11"/>
      <c r="F43" s="11">
        <v>43019</v>
      </c>
      <c r="G43" s="8"/>
      <c r="H43" s="8" t="s">
        <v>55</v>
      </c>
      <c r="I43" s="8" t="s">
        <v>107</v>
      </c>
    </row>
    <row r="44" spans="1:10" ht="14.25" hidden="1" x14ac:dyDescent="0.2">
      <c r="A44" s="8" t="s">
        <v>174</v>
      </c>
      <c r="B44" s="8" t="s">
        <v>175</v>
      </c>
      <c r="C44" s="8" t="s">
        <v>105</v>
      </c>
      <c r="D44" s="8" t="s">
        <v>129</v>
      </c>
      <c r="E44" s="8"/>
      <c r="F44" s="8" t="s">
        <v>176</v>
      </c>
      <c r="G44" s="8"/>
      <c r="H44" s="8" t="s">
        <v>55</v>
      </c>
      <c r="I44" s="8" t="s">
        <v>107</v>
      </c>
    </row>
    <row r="45" spans="1:10" ht="14.25" hidden="1" x14ac:dyDescent="0.2">
      <c r="A45" s="8" t="s">
        <v>177</v>
      </c>
      <c r="B45" s="8" t="s">
        <v>178</v>
      </c>
      <c r="C45" s="8" t="s">
        <v>105</v>
      </c>
      <c r="D45" s="8" t="s">
        <v>129</v>
      </c>
      <c r="E45" s="8"/>
      <c r="F45" s="8" t="s">
        <v>179</v>
      </c>
      <c r="G45" s="8"/>
      <c r="H45" s="8" t="s">
        <v>55</v>
      </c>
      <c r="I45" s="8" t="s">
        <v>107</v>
      </c>
    </row>
    <row r="46" spans="1:10" ht="14.25" hidden="1" x14ac:dyDescent="0.2">
      <c r="A46" s="8" t="s">
        <v>177</v>
      </c>
      <c r="B46" s="8" t="s">
        <v>180</v>
      </c>
      <c r="C46" s="8" t="s">
        <v>105</v>
      </c>
      <c r="D46" s="8" t="s">
        <v>134</v>
      </c>
      <c r="E46" s="8"/>
      <c r="F46" s="8" t="s">
        <v>179</v>
      </c>
      <c r="G46" s="8"/>
      <c r="H46" s="8" t="s">
        <v>55</v>
      </c>
      <c r="I46" s="8" t="s">
        <v>107</v>
      </c>
    </row>
    <row r="47" spans="1:10" ht="14.25" hidden="1" x14ac:dyDescent="0.2">
      <c r="A47" s="8" t="s">
        <v>177</v>
      </c>
      <c r="B47" s="8" t="s">
        <v>181</v>
      </c>
      <c r="C47" s="8" t="s">
        <v>105</v>
      </c>
      <c r="D47" s="8" t="s">
        <v>133</v>
      </c>
      <c r="E47" s="8"/>
      <c r="F47" s="8" t="s">
        <v>179</v>
      </c>
      <c r="G47" s="8"/>
      <c r="H47" s="8" t="s">
        <v>55</v>
      </c>
      <c r="I47" s="8" t="s">
        <v>107</v>
      </c>
    </row>
    <row r="48" spans="1:10" ht="14.25" hidden="1" x14ac:dyDescent="0.2">
      <c r="A48" s="8" t="s">
        <v>177</v>
      </c>
      <c r="B48" s="8" t="s">
        <v>182</v>
      </c>
      <c r="C48" s="8" t="s">
        <v>105</v>
      </c>
      <c r="D48" s="8" t="s">
        <v>117</v>
      </c>
      <c r="E48" s="8"/>
      <c r="F48" s="8" t="s">
        <v>179</v>
      </c>
      <c r="G48" s="8"/>
      <c r="H48" s="8" t="s">
        <v>55</v>
      </c>
      <c r="I48" s="8" t="s">
        <v>107</v>
      </c>
    </row>
    <row r="49" spans="1:9" ht="14.25" hidden="1" x14ac:dyDescent="0.2">
      <c r="A49" s="8" t="s">
        <v>177</v>
      </c>
      <c r="B49" s="8" t="s">
        <v>183</v>
      </c>
      <c r="C49" s="8" t="s">
        <v>105</v>
      </c>
      <c r="D49" s="8" t="s">
        <v>124</v>
      </c>
      <c r="E49" s="8"/>
      <c r="F49" s="8" t="s">
        <v>179</v>
      </c>
      <c r="G49" s="8"/>
      <c r="H49" s="8" t="s">
        <v>55</v>
      </c>
      <c r="I49" s="8" t="s">
        <v>107</v>
      </c>
    </row>
    <row r="50" spans="1:9" ht="14.25" hidden="1" x14ac:dyDescent="0.2">
      <c r="A50" s="8" t="s">
        <v>177</v>
      </c>
      <c r="B50" s="8" t="s">
        <v>184</v>
      </c>
      <c r="C50" s="8" t="s">
        <v>105</v>
      </c>
      <c r="D50" s="8" t="s">
        <v>106</v>
      </c>
      <c r="E50" s="8"/>
      <c r="F50" s="8" t="s">
        <v>179</v>
      </c>
      <c r="G50" s="8"/>
      <c r="H50" s="8" t="s">
        <v>55</v>
      </c>
      <c r="I50" s="8" t="s">
        <v>107</v>
      </c>
    </row>
  </sheetData>
  <autoFilter ref="A3:J50" xr:uid="{00000000-0009-0000-0000-00000B000000}">
    <filterColumn colId="0">
      <filters>
        <filter val="GSTR3B"/>
      </filters>
    </filterColumn>
    <filterColumn colId="2">
      <filters>
        <filter val="2017-2018"/>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24"/>
  <sheetViews>
    <sheetView showGridLines="0" tabSelected="1" workbookViewId="0">
      <selection activeCell="B19" sqref="B19:D19"/>
    </sheetView>
  </sheetViews>
  <sheetFormatPr defaultRowHeight="12.75" x14ac:dyDescent="0.2"/>
  <cols>
    <col min="1" max="1" width="1.7109375" customWidth="1"/>
    <col min="2" max="3" width="23.140625" customWidth="1"/>
    <col min="4" max="4" width="22.7109375" customWidth="1"/>
    <col min="5" max="5" width="18.85546875" customWidth="1"/>
    <col min="6" max="6" width="24.85546875" customWidth="1"/>
    <col min="7" max="7" width="23.140625" customWidth="1"/>
    <col min="8" max="8" width="35.140625" customWidth="1"/>
    <col min="9" max="9" width="20.5703125" customWidth="1"/>
    <col min="10" max="10" width="7" hidden="1" customWidth="1"/>
  </cols>
  <sheetData>
    <row r="1" spans="1:10" ht="18.75" x14ac:dyDescent="0.3">
      <c r="A1" s="24"/>
      <c r="B1" s="25"/>
      <c r="C1" s="25"/>
      <c r="D1" s="68"/>
      <c r="E1" s="25"/>
      <c r="F1" s="25"/>
      <c r="G1" s="25"/>
      <c r="H1" s="25"/>
      <c r="I1" s="25"/>
      <c r="J1" s="25"/>
    </row>
    <row r="2" spans="1:10" ht="21" x14ac:dyDescent="0.2">
      <c r="A2" s="25"/>
      <c r="B2" s="454" t="s">
        <v>0</v>
      </c>
      <c r="C2" s="454"/>
      <c r="D2" s="454"/>
      <c r="E2" s="454"/>
      <c r="F2" s="454"/>
      <c r="G2" s="454"/>
      <c r="H2" s="454"/>
      <c r="I2" s="454"/>
    </row>
    <row r="3" spans="1:10" x14ac:dyDescent="0.2">
      <c r="A3" s="25"/>
      <c r="B3" s="25"/>
      <c r="C3" s="25"/>
      <c r="D3" s="25"/>
      <c r="E3" s="25"/>
      <c r="F3" s="25"/>
    </row>
    <row r="4" spans="1:10" ht="29.1" customHeight="1" x14ac:dyDescent="0.2">
      <c r="A4" s="25"/>
      <c r="B4" s="452" t="s">
        <v>2</v>
      </c>
      <c r="C4" s="453"/>
      <c r="D4" s="463" t="s">
        <v>492</v>
      </c>
      <c r="E4" s="464"/>
      <c r="F4" s="69"/>
      <c r="G4" s="452" t="s">
        <v>325</v>
      </c>
      <c r="H4" s="453"/>
      <c r="I4" s="430">
        <f>SUM('GSTR-1 Vs 3B'!C7)</f>
        <v>77462516.269999996</v>
      </c>
      <c r="J4" s="15"/>
    </row>
    <row r="5" spans="1:10" ht="29.1" customHeight="1" x14ac:dyDescent="0.2">
      <c r="A5" s="25"/>
      <c r="B5" s="452" t="s">
        <v>9</v>
      </c>
      <c r="C5" s="453"/>
      <c r="D5" s="461" t="s">
        <v>493</v>
      </c>
      <c r="E5" s="462"/>
      <c r="F5" s="69"/>
      <c r="G5" s="452" t="s">
        <v>341</v>
      </c>
      <c r="H5" s="453"/>
      <c r="I5" s="430">
        <f>INDEX('GSTR 3B'!D7:CD1000,78,MATCH("Total",'GSTR 3B'!7:7,0)-3)+INDEX('GSTR 3B'!D7:CD1000,79,MATCH("Total",'GSTR 3B'!7:7,0)-3)</f>
        <v>0</v>
      </c>
    </row>
    <row r="6" spans="1:10" ht="29.1" customHeight="1" x14ac:dyDescent="0.2">
      <c r="A6" s="25"/>
      <c r="B6" s="452" t="s">
        <v>13</v>
      </c>
      <c r="C6" s="453"/>
      <c r="D6" s="461" t="s">
        <v>346</v>
      </c>
      <c r="E6" s="462"/>
      <c r="F6" s="69"/>
      <c r="G6" s="452" t="s">
        <v>296</v>
      </c>
      <c r="H6" s="453"/>
      <c r="I6" s="430">
        <f>SUM('GSTR-1 Vs 3B'!D7:G7)</f>
        <v>13948756.299999999</v>
      </c>
    </row>
    <row r="7" spans="1:10" ht="29.1" customHeight="1" x14ac:dyDescent="0.2">
      <c r="A7" s="25"/>
      <c r="B7" s="452" t="s">
        <v>17</v>
      </c>
      <c r="C7" s="453"/>
      <c r="D7" s="465">
        <v>42917.000229166668</v>
      </c>
      <c r="E7" s="466"/>
      <c r="F7" s="69"/>
      <c r="G7" s="452" t="s">
        <v>326</v>
      </c>
      <c r="H7" s="453"/>
      <c r="I7" s="430">
        <f>INDEX('GSTR 3B'!D7:CD1000,61,MATCH("Total",'GSTR 3B'!7:7,0)-3)+INDEX('GSTR 3B'!D7:CD1000,60,MATCH("Total",'GSTR 3B'!7:7,0)-3)+INDEX('GSTR 3B'!D7:CD1000,59,MATCH("Total",'GSTR 3B'!7:7,0)-3)+INDEX('GSTR 3B'!D7:CD1000,58,MATCH("Total",'GSTR 3B'!7:7,0)-3)</f>
        <v>7710165.830000001</v>
      </c>
      <c r="J7" s="55" t="s">
        <v>297</v>
      </c>
    </row>
    <row r="8" spans="1:10" ht="29.1" customHeight="1" x14ac:dyDescent="0.2">
      <c r="A8" s="25"/>
      <c r="B8" s="452" t="s">
        <v>19</v>
      </c>
      <c r="C8" s="453"/>
      <c r="D8" s="461" t="s">
        <v>494</v>
      </c>
      <c r="E8" s="462"/>
      <c r="F8" s="69"/>
    </row>
    <row r="9" spans="1:10" ht="29.1" customHeight="1" x14ac:dyDescent="0.2">
      <c r="A9" s="25"/>
      <c r="B9" s="452" t="s">
        <v>20</v>
      </c>
      <c r="C9" s="453"/>
      <c r="D9" s="461" t="s">
        <v>348</v>
      </c>
      <c r="E9" s="462"/>
      <c r="F9" s="69"/>
    </row>
    <row r="10" spans="1:10" ht="12.75" customHeight="1" x14ac:dyDescent="0.2">
      <c r="A10" s="25"/>
      <c r="B10" s="25"/>
      <c r="C10" s="25"/>
      <c r="D10" s="25"/>
      <c r="E10" s="25"/>
      <c r="F10" s="25"/>
      <c r="G10" s="25"/>
      <c r="H10" s="25"/>
      <c r="I10" s="25"/>
      <c r="J10" s="25"/>
    </row>
    <row r="12" spans="1:10" ht="23.25" x14ac:dyDescent="0.2">
      <c r="B12" s="454" t="s">
        <v>285</v>
      </c>
      <c r="C12" s="454"/>
      <c r="D12" s="455"/>
      <c r="E12" s="455"/>
      <c r="F12" s="455"/>
      <c r="G12" s="455"/>
      <c r="H12" s="455"/>
      <c r="I12" s="455"/>
    </row>
    <row r="13" spans="1:10" x14ac:dyDescent="0.2">
      <c r="B13" s="25"/>
      <c r="C13" s="25"/>
      <c r="D13" s="25"/>
      <c r="E13" s="25"/>
      <c r="F13" s="25"/>
      <c r="G13" s="25"/>
      <c r="H13" s="25"/>
      <c r="I13" s="25"/>
    </row>
    <row r="14" spans="1:10" ht="15.75" x14ac:dyDescent="0.25">
      <c r="B14" s="456" t="s">
        <v>286</v>
      </c>
      <c r="C14" s="457"/>
      <c r="D14" s="458"/>
      <c r="E14" s="142" t="s">
        <v>287</v>
      </c>
      <c r="F14" s="70" t="s">
        <v>5</v>
      </c>
      <c r="G14" s="70" t="s">
        <v>301</v>
      </c>
      <c r="H14" s="70" t="s">
        <v>537</v>
      </c>
      <c r="I14" s="519" t="s">
        <v>546</v>
      </c>
    </row>
    <row r="15" spans="1:10" ht="34.5" customHeight="1" x14ac:dyDescent="0.2">
      <c r="B15" s="459" t="str">
        <f>HYPERLINK("#"&amp;"'Filling Status'!$A$1","Delay in filling GST Returns - GSTR-1")</f>
        <v>Delay in filling GST Returns - GSTR-1</v>
      </c>
      <c r="C15" s="460"/>
      <c r="D15" s="460"/>
      <c r="E15" s="204" t="str">
        <f>IF(SUM('Filling Status'!$K$5:$K$74)&gt;=1,"Issues Found","No Issues Found")</f>
        <v>Issues Found</v>
      </c>
      <c r="F15" s="200" t="str">
        <f>IF(SUM('Filling Status'!K4:K88)&gt;0,SUM('Filling Status'!K4:K100)&amp;" out of  "&amp;'Filling Status'!I5&amp;" Not Filed","All Good")</f>
        <v>3 out of  13 Not Filed</v>
      </c>
      <c r="G15" s="198" t="s">
        <v>324</v>
      </c>
      <c r="H15" s="520" t="s">
        <v>538</v>
      </c>
      <c r="I15" s="517"/>
      <c r="J15" s="517"/>
    </row>
    <row r="16" spans="1:10" ht="34.5" customHeight="1" x14ac:dyDescent="0.2">
      <c r="B16" s="459" t="str">
        <f>HYPERLINK("#"&amp;"'Filling Status'!$A$1","Delay in filling GST Returns - GSTR-3B")</f>
        <v>Delay in filling GST Returns - GSTR-3B</v>
      </c>
      <c r="C16" s="460"/>
      <c r="D16" s="460"/>
      <c r="E16" s="204" t="str">
        <f>IF(SUM('Filling Status'!$L$5:$L$74)&gt;=1,"Issues Found","No Issues Found")</f>
        <v>Issues Found</v>
      </c>
      <c r="F16" s="200" t="str">
        <f>IF(SUM('Filling Status'!L4:L88)&gt;0,SUM('Filling Status'!L4:L100)&amp;" out of  "&amp;'Filling Status'!J5&amp;" Not Filed","All Good")</f>
        <v>2 out of  12 Not Filed</v>
      </c>
      <c r="G16" s="198" t="s">
        <v>324</v>
      </c>
      <c r="H16" s="521" t="s">
        <v>539</v>
      </c>
      <c r="I16" s="517"/>
      <c r="J16" s="517"/>
    </row>
    <row r="17" spans="2:10" ht="42.75" customHeight="1" x14ac:dyDescent="0.2">
      <c r="B17" s="459" t="str">
        <f>HYPERLINK("#"&amp;"'Section Level Summary'!$A$1","Non-Transmission of Invoices as Zero-rated supplies  *")</f>
        <v>Non-Transmission of Invoices as Zero-rated supplies  *</v>
      </c>
      <c r="C17" s="460"/>
      <c r="D17" s="460"/>
      <c r="E17" s="197" t="str">
        <f>IF((20-20)&lt;&gt;0,"Issues Found", "No Issues Found")</f>
        <v>No Issues Found</v>
      </c>
      <c r="F17" s="201" t="str">
        <f>IF((20-20)&lt;&gt;0,CONCATENATE((20-20)," Out Of ",20," Failed "),"All Good")</f>
        <v>All Good</v>
      </c>
      <c r="G17" s="199" t="s">
        <v>324</v>
      </c>
      <c r="H17" s="521" t="s">
        <v>540</v>
      </c>
      <c r="I17" s="517"/>
      <c r="J17" s="517"/>
    </row>
    <row r="18" spans="2:10" ht="76.5" customHeight="1" x14ac:dyDescent="0.2">
      <c r="B18" s="459" t="str">
        <f>HYPERLINK("#"&amp;"'GSTR-1 Vs 3B'!$A$1","Tax Differences between GSTR-3B and GSTR-1  *")</f>
        <v>Tax Differences between GSTR-3B and GSTR-1  *</v>
      </c>
      <c r="C18" s="460"/>
      <c r="D18" s="460"/>
      <c r="E18" s="197" t="str">
        <f>IF(20&lt;&gt;0,"Issues Found", "No Issues Found")</f>
        <v>Issues Found</v>
      </c>
      <c r="F18" s="202" t="str">
        <f>IF(20&lt;&gt;0, CONCATENATE(20," Out Of ",20," Failed "),"All Good")</f>
        <v xml:space="preserve">20 Out Of 20 Failed </v>
      </c>
      <c r="G18" s="199">
        <f>SUM('GSTR-1 Vs 3B'!D8:G8)</f>
        <v>-499890.03</v>
      </c>
      <c r="H18" s="521" t="s">
        <v>541</v>
      </c>
      <c r="I18" s="517"/>
      <c r="J18" s="517"/>
    </row>
    <row r="19" spans="2:10" ht="34.5" customHeight="1" x14ac:dyDescent="0.2">
      <c r="B19" s="446" t="str">
        <f>HYPERLINK("#"&amp;"'GSTR-3B Vs 2A'!$A$1","Excess ITC claimed compared to GSTR-2A")</f>
        <v>Excess ITC claimed compared to GSTR-2A</v>
      </c>
      <c r="C19" s="447"/>
      <c r="D19" s="447"/>
      <c r="E19" s="197" t="str">
        <f>IF(G19&lt;&gt;0,"Issues found", "No Issues found")</f>
        <v>Issues found</v>
      </c>
      <c r="F19" s="203" t="str">
        <f>IF(E19="No Issues found","All Good", IF(G19&gt;0,"Excess credit claimed","ITC Available to be claimed"))</f>
        <v>Excess credit claimed</v>
      </c>
      <c r="G19" s="199">
        <f>SUM('GSTR-3B Vs 2A'!C7:G7)</f>
        <v>166264.18000000017</v>
      </c>
      <c r="H19" s="522" t="s">
        <v>542</v>
      </c>
      <c r="I19" s="518"/>
      <c r="J19" s="518"/>
    </row>
    <row r="20" spans="2:10" ht="34.5" customHeight="1" x14ac:dyDescent="0.2">
      <c r="B20" s="446" t="str">
        <f>HYPERLINK("#"&amp;"'Section Level Summary'!$A$1","Unclaimed ITC on taxes paid under Reverse Charge")</f>
        <v>Unclaimed ITC on taxes paid under Reverse Charge</v>
      </c>
      <c r="C20" s="447"/>
      <c r="D20" s="447"/>
      <c r="E20" s="197" t="str">
        <f>IF(G20&lt;&gt;0,"Issues found", "No Issues found")</f>
        <v>Issues found</v>
      </c>
      <c r="F20" s="203"/>
      <c r="G20" s="199">
        <f>INDEX('GSTR 3B'!D7:CD1000,35,MATCH("Total",'GSTR 3B'!7:7,0)-3)+INDEX('GSTR 3B'!D7:CD1000,34,MATCH("Total",'GSTR 3B'!7:7,0)-3)+INDEX('GSTR 3B'!D7:CD1000,33,MATCH("Total",'GSTR 3B'!7:7,0)-3)+INDEX('GSTR 3B'!D7:CD1000,32,MATCH("Total",'GSTR 3B'!7:7,0)-3)</f>
        <v>426732</v>
      </c>
      <c r="H20" s="522" t="s">
        <v>543</v>
      </c>
      <c r="I20" s="518"/>
      <c r="J20" s="518"/>
    </row>
    <row r="21" spans="2:10" ht="34.5" customHeight="1" x14ac:dyDescent="0.2">
      <c r="B21" s="448" t="str">
        <f>HYPERLINK("#"&amp;"'GSTR-3B'!$A$1","Non-Reporting of Nil-rated/Exempted and Non-GST Supplies in GSTR-3B   *")</f>
        <v>Non-Reporting of Nil-rated/Exempted and Non-GST Supplies in GSTR-3B   *</v>
      </c>
      <c r="C21" s="447"/>
      <c r="D21" s="447"/>
      <c r="E21" s="197" t="str">
        <f>IF((20-20)&lt;&gt;0,"Issues Found", "No Issues Found")</f>
        <v>No Issues Found</v>
      </c>
      <c r="F21" s="201" t="str">
        <f>IF((20-20)&lt;&gt;0,CONCATENATE((20-20)," Out Of ",20," Failed "),"All Good")</f>
        <v>All Good</v>
      </c>
      <c r="G21" s="199">
        <v>0</v>
      </c>
      <c r="H21" s="522" t="s">
        <v>544</v>
      </c>
      <c r="I21" s="518"/>
      <c r="J21" s="518"/>
    </row>
    <row r="22" spans="2:10" ht="34.5" customHeight="1" x14ac:dyDescent="0.2">
      <c r="B22" s="446" t="str">
        <f>HYPERLINK("#"&amp;"'GSTR-3B'!$A$1","Non-reversal of the ITC due to Exempt or Non-GST Supplies")</f>
        <v>Non-reversal of the ITC due to Exempt or Non-GST Supplies</v>
      </c>
      <c r="C22" s="447"/>
      <c r="D22" s="447"/>
      <c r="E22" s="197" t="str">
        <f>IF(G22&lt;&gt;0,"Issues found", "No Issues found")</f>
        <v>No Issues found</v>
      </c>
      <c r="F22" s="203" t="str">
        <f>IF(AND(INDEX(B7:AB130,13,MATCH("Total",'GSTR 3B'!7:7)-1)&gt;0,SUM(INDEX('GSTR 3B'!B7:AC134,48,MATCH("Total",'GSTR 3B'!7:7)-1),INDEX('GSTR 3B'!B7:AC134,49,MATCH("Total",'GSTR 3B'!7:7)-1),INDEX('GSTR 3B'!B7:AC134,50,MATCH("Total",'GSTR 3B'!7:7)-1),INDEX('GSTR 3B'!B7:AC134,51,MATCH("Total",'GSTR 3B'!7:7)-1))&lt;0),"Issue Found","All Good")</f>
        <v>All Good</v>
      </c>
      <c r="G22" s="199"/>
      <c r="H22" s="522" t="s">
        <v>545</v>
      </c>
      <c r="I22" s="518"/>
      <c r="J22" s="518"/>
    </row>
    <row r="23" spans="2:10" ht="13.5" thickBot="1" x14ac:dyDescent="0.25"/>
    <row r="24" spans="2:10" ht="19.5" thickBot="1" x14ac:dyDescent="0.35">
      <c r="B24" s="449" t="s">
        <v>349</v>
      </c>
      <c r="C24" s="450"/>
      <c r="D24" s="451"/>
    </row>
  </sheetData>
  <sheetProtection formatCells="0"/>
  <mergeCells count="28">
    <mergeCell ref="B2:I2"/>
    <mergeCell ref="D4:E4"/>
    <mergeCell ref="D5:E5"/>
    <mergeCell ref="D6:E6"/>
    <mergeCell ref="D7:E7"/>
    <mergeCell ref="D8:E8"/>
    <mergeCell ref="D9:E9"/>
    <mergeCell ref="G4:H4"/>
    <mergeCell ref="G5:H5"/>
    <mergeCell ref="G6:H6"/>
    <mergeCell ref="G7:H7"/>
    <mergeCell ref="B17:D17"/>
    <mergeCell ref="B18:D18"/>
    <mergeCell ref="B19:D19"/>
    <mergeCell ref="B9:C9"/>
    <mergeCell ref="B12:I12"/>
    <mergeCell ref="B14:D14"/>
    <mergeCell ref="B15:D15"/>
    <mergeCell ref="B16:D16"/>
    <mergeCell ref="B4:C4"/>
    <mergeCell ref="B5:C5"/>
    <mergeCell ref="B6:C6"/>
    <mergeCell ref="B7:C7"/>
    <mergeCell ref="B8:C8"/>
    <mergeCell ref="B20:D20"/>
    <mergeCell ref="B21:D21"/>
    <mergeCell ref="B22:D22"/>
    <mergeCell ref="B24:D24"/>
  </mergeCells>
  <conditionalFormatting sqref="E1:E3 E26:E1048576 E10:E24">
    <cfRule type="expression" dxfId="7" priority="9">
      <formula>$E1="Issues Found"</formula>
    </cfRule>
    <cfRule type="expression" dxfId="6" priority="10">
      <formula>$E1="No Issues Found"</formula>
    </cfRule>
  </conditionalFormatting>
  <conditionalFormatting sqref="E17:E18 E21">
    <cfRule type="containsText" dxfId="5" priority="3" operator="containsText" text="No Issues Found">
      <formula>NOT(ISERROR(SEARCH("No Issues Found",E17)))</formula>
    </cfRule>
    <cfRule type="containsText" dxfId="4" priority="4" operator="containsText" text="No Issues Found">
      <formula>NOT(ISERROR(SEARCH("No Issues Found",E17)))</formula>
    </cfRule>
    <cfRule type="containsText" dxfId="3" priority="5" operator="containsText" text="No Issues Found">
      <formula>NOT(ISERROR(SEARCH("No Issues Found",E17)))</formula>
    </cfRule>
    <cfRule type="containsText" dxfId="2" priority="6" operator="containsText" text="Issues Found">
      <formula>NOT(ISERROR(SEARCH("Issues Found",E17)))</formula>
    </cfRule>
  </conditionalFormatting>
  <conditionalFormatting sqref="E4:E9">
    <cfRule type="expression" dxfId="1" priority="1">
      <formula>$E4="Issues Found"</formula>
    </cfRule>
    <cfRule type="expression" dxfId="0" priority="2">
      <formula>$E4="No Issues Found"</formula>
    </cfRule>
  </conditionalFormatting>
  <hyperlinks>
    <hyperlink ref="H16" r:id="rId1" xr:uid="{00000000-0004-0000-0100-000009000000}"/>
    <hyperlink ref="H18" r:id="rId2" display="Compare GSTR-1 vs GSTR-3B before you file to avoid future tax differences." xr:uid="{00000000-0004-0000-0100-00000A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X24"/>
  <sheetViews>
    <sheetView showGridLines="0" workbookViewId="0">
      <pane xSplit="2" ySplit="2" topLeftCell="C19" activePane="bottomRight" state="frozen"/>
      <selection pane="topRight"/>
      <selection pane="bottomLeft"/>
      <selection pane="bottomRight" activeCell="C35" sqref="C35"/>
    </sheetView>
  </sheetViews>
  <sheetFormatPr defaultRowHeight="12.75" x14ac:dyDescent="0.2"/>
  <cols>
    <col min="1" max="1" width="1.7109375" customWidth="1"/>
    <col min="2" max="2" width="60.140625" customWidth="1"/>
    <col min="3" max="3" width="45.42578125" customWidth="1"/>
    <col min="4" max="7" width="16.85546875" customWidth="1"/>
    <col min="8" max="8" width="45.42578125" customWidth="1"/>
    <col min="9" max="12" width="16.85546875" customWidth="1"/>
    <col min="13" max="13" width="45.42578125" customWidth="1"/>
    <col min="14" max="17" width="16.85546875" customWidth="1"/>
    <col min="18" max="18" width="45.42578125" customWidth="1"/>
    <col min="19" max="22" width="16.85546875" customWidth="1"/>
    <col min="23" max="23" width="45.42578125" customWidth="1"/>
    <col min="24" max="27" width="16.85546875" customWidth="1"/>
    <col min="28" max="28" width="45.42578125" customWidth="1"/>
    <col min="29" max="32" width="16.85546875" customWidth="1"/>
    <col min="33" max="33" width="45.42578125" customWidth="1"/>
    <col min="34" max="37" width="16.85546875" customWidth="1"/>
    <col min="38" max="38" width="45.42578125" customWidth="1"/>
    <col min="39" max="42" width="16.85546875" customWidth="1"/>
    <col min="43" max="43" width="45.42578125" customWidth="1"/>
    <col min="44" max="47" width="16.85546875" customWidth="1"/>
    <col min="48" max="48" width="45.42578125" customWidth="1"/>
    <col min="49" max="52" width="16.85546875" customWidth="1"/>
    <col min="53" max="53" width="45.42578125" customWidth="1"/>
    <col min="54" max="57" width="16.85546875" customWidth="1"/>
    <col min="58" max="58" width="45.42578125" customWidth="1"/>
    <col min="59" max="62" width="16.85546875" customWidth="1"/>
    <col min="63" max="63" width="45.42578125" customWidth="1"/>
    <col min="64" max="67" width="16.85546875" customWidth="1"/>
    <col min="68" max="68" width="45.42578125" customWidth="1"/>
    <col min="69" max="72" width="16.85546875" customWidth="1"/>
    <col min="73" max="73" width="45.42578125" customWidth="1"/>
    <col min="74" max="77" width="16.85546875" customWidth="1"/>
    <col min="78" max="78" width="45.42578125" customWidth="1"/>
    <col min="79" max="82" width="16.85546875" customWidth="1"/>
    <col min="83" max="83" width="45.42578125" customWidth="1"/>
    <col min="84" max="87" width="16.85546875" customWidth="1"/>
    <col min="88" max="88" width="45.42578125" customWidth="1"/>
    <col min="89" max="92" width="16.85546875" customWidth="1"/>
    <col min="93" max="93" width="45.42578125" customWidth="1"/>
    <col min="94" max="97" width="16.85546875" customWidth="1"/>
    <col min="98" max="98" width="45.42578125" customWidth="1"/>
    <col min="99" max="102" width="16.85546875" customWidth="1"/>
  </cols>
  <sheetData>
    <row r="1" spans="1:102" ht="18.75" x14ac:dyDescent="0.3">
      <c r="A1" s="6"/>
      <c r="B1" s="14"/>
      <c r="C1" s="14"/>
      <c r="D1" s="14"/>
      <c r="E1" s="14"/>
      <c r="F1" s="14"/>
      <c r="G1" s="72"/>
    </row>
    <row r="2" spans="1:102" ht="21" x14ac:dyDescent="0.25">
      <c r="A2" s="16"/>
      <c r="B2" s="71" t="s">
        <v>1</v>
      </c>
      <c r="C2" s="71"/>
      <c r="D2" s="71"/>
      <c r="E2" s="71"/>
      <c r="F2" s="71"/>
      <c r="G2" s="71"/>
    </row>
    <row r="3" spans="1:102" x14ac:dyDescent="0.2">
      <c r="A3" s="13"/>
      <c r="B3" s="14"/>
      <c r="C3" s="17"/>
      <c r="D3" s="17"/>
      <c r="E3" s="17"/>
      <c r="F3" s="18"/>
      <c r="G3" s="73"/>
    </row>
    <row r="4" spans="1:102" ht="15.75" x14ac:dyDescent="0.2">
      <c r="A4" s="19"/>
      <c r="B4" s="42" t="s">
        <v>288</v>
      </c>
      <c r="C4" s="14"/>
      <c r="D4" s="14"/>
      <c r="E4" s="14"/>
      <c r="F4" s="14"/>
      <c r="G4" s="72"/>
    </row>
    <row r="5" spans="1:102" ht="15.75" x14ac:dyDescent="0.25">
      <c r="A5" s="13"/>
      <c r="B5" s="131"/>
      <c r="C5" s="89" t="s">
        <v>4</v>
      </c>
      <c r="D5" s="90" t="s">
        <v>8</v>
      </c>
      <c r="E5" s="90" t="s">
        <v>10</v>
      </c>
      <c r="F5" s="90" t="s">
        <v>11</v>
      </c>
      <c r="G5" s="91" t="s">
        <v>30</v>
      </c>
    </row>
    <row r="6" spans="1:102" ht="24" customHeight="1" x14ac:dyDescent="0.25">
      <c r="A6" s="13"/>
      <c r="B6" s="114" t="s">
        <v>3</v>
      </c>
      <c r="C6" s="144">
        <v>74350340.459999993</v>
      </c>
      <c r="D6" s="145">
        <v>8146379.5099999998</v>
      </c>
      <c r="E6" s="145">
        <v>2651243.38</v>
      </c>
      <c r="F6" s="145">
        <v>2651243.38</v>
      </c>
      <c r="G6" s="146">
        <v>0</v>
      </c>
    </row>
    <row r="7" spans="1:102" ht="24" customHeight="1" x14ac:dyDescent="0.25">
      <c r="A7" s="13"/>
      <c r="B7" s="114" t="s">
        <v>12</v>
      </c>
      <c r="C7" s="150">
        <v>77462516.269999996</v>
      </c>
      <c r="D7" s="151">
        <v>8450086.0999999996</v>
      </c>
      <c r="E7" s="151">
        <v>2749335.1</v>
      </c>
      <c r="F7" s="151">
        <v>2749335.1</v>
      </c>
      <c r="G7" s="152">
        <v>0</v>
      </c>
    </row>
    <row r="8" spans="1:102" ht="24" customHeight="1" x14ac:dyDescent="0.25">
      <c r="A8" s="13"/>
      <c r="B8" s="114" t="s">
        <v>16</v>
      </c>
      <c r="C8" s="205">
        <v>-3112175.81</v>
      </c>
      <c r="D8" s="143">
        <v>-303706.59000000003</v>
      </c>
      <c r="E8" s="143">
        <v>-98091.72</v>
      </c>
      <c r="F8" s="143">
        <v>-98091.72</v>
      </c>
      <c r="G8" s="206">
        <v>0</v>
      </c>
    </row>
    <row r="9" spans="1:102" ht="24" customHeight="1" x14ac:dyDescent="0.25">
      <c r="A9" s="13"/>
      <c r="B9" s="113" t="s">
        <v>22</v>
      </c>
      <c r="C9" s="117">
        <f>IFERROR(C8/C6,0)</f>
        <v>-4.185825903076168E-2</v>
      </c>
      <c r="D9" s="115">
        <f>IFERROR(D8/D6,0)</f>
        <v>-3.7281173756659423E-2</v>
      </c>
      <c r="E9" s="115">
        <f>IFERROR(E8/E6,0)</f>
        <v>-3.6998383754568771E-2</v>
      </c>
      <c r="F9" s="115">
        <f>IFERROR(F8/F6,0)</f>
        <v>-3.6998383754568771E-2</v>
      </c>
      <c r="G9" s="118">
        <f>IFERROR(G8/G6,0)</f>
        <v>0</v>
      </c>
    </row>
    <row r="10" spans="1:102" x14ac:dyDescent="0.2">
      <c r="A10" s="13"/>
      <c r="B10" s="14"/>
      <c r="C10" s="14"/>
      <c r="D10" s="14"/>
      <c r="E10" s="14"/>
      <c r="F10" s="14"/>
      <c r="G10" s="72"/>
    </row>
    <row r="11" spans="1:102" ht="15.75" x14ac:dyDescent="0.2">
      <c r="A11" s="13"/>
      <c r="B11" s="42" t="s">
        <v>27</v>
      </c>
      <c r="C11" s="20"/>
      <c r="D11" s="20"/>
      <c r="E11" s="20"/>
      <c r="F11" s="20"/>
      <c r="G11" s="74"/>
    </row>
    <row r="12" spans="1:102" ht="26.1" customHeight="1" x14ac:dyDescent="0.25">
      <c r="A12" s="13"/>
      <c r="B12" s="48" t="s">
        <v>29</v>
      </c>
      <c r="C12" s="467" t="s">
        <v>350</v>
      </c>
      <c r="D12" s="468"/>
      <c r="E12" s="468"/>
      <c r="F12" s="468"/>
      <c r="G12" s="469"/>
      <c r="H12" s="467" t="s">
        <v>351</v>
      </c>
      <c r="I12" s="468"/>
      <c r="J12" s="468"/>
      <c r="K12" s="468"/>
      <c r="L12" s="469"/>
      <c r="M12" s="467" t="s">
        <v>352</v>
      </c>
      <c r="N12" s="468"/>
      <c r="O12" s="468"/>
      <c r="P12" s="468"/>
      <c r="Q12" s="469"/>
      <c r="R12" s="467" t="s">
        <v>353</v>
      </c>
      <c r="S12" s="468"/>
      <c r="T12" s="468"/>
      <c r="U12" s="468"/>
      <c r="V12" s="469"/>
      <c r="W12" s="467" t="s">
        <v>354</v>
      </c>
      <c r="X12" s="468"/>
      <c r="Y12" s="468"/>
      <c r="Z12" s="468"/>
      <c r="AA12" s="469"/>
      <c r="AB12" s="467" t="s">
        <v>355</v>
      </c>
      <c r="AC12" s="468"/>
      <c r="AD12" s="468"/>
      <c r="AE12" s="468"/>
      <c r="AF12" s="469"/>
      <c r="AG12" s="467" t="s">
        <v>356</v>
      </c>
      <c r="AH12" s="468"/>
      <c r="AI12" s="468"/>
      <c r="AJ12" s="468"/>
      <c r="AK12" s="469"/>
      <c r="AL12" s="467" t="s">
        <v>357</v>
      </c>
      <c r="AM12" s="468"/>
      <c r="AN12" s="468"/>
      <c r="AO12" s="468"/>
      <c r="AP12" s="469"/>
      <c r="AQ12" s="467" t="s">
        <v>358</v>
      </c>
      <c r="AR12" s="468"/>
      <c r="AS12" s="468"/>
      <c r="AT12" s="468"/>
      <c r="AU12" s="469"/>
      <c r="AV12" s="467" t="s">
        <v>359</v>
      </c>
      <c r="AW12" s="468"/>
      <c r="AX12" s="468"/>
      <c r="AY12" s="468"/>
      <c r="AZ12" s="469"/>
      <c r="BA12" s="467" t="s">
        <v>360</v>
      </c>
      <c r="BB12" s="468"/>
      <c r="BC12" s="468"/>
      <c r="BD12" s="468"/>
      <c r="BE12" s="469"/>
      <c r="BF12" s="467" t="s">
        <v>361</v>
      </c>
      <c r="BG12" s="468"/>
      <c r="BH12" s="468"/>
      <c r="BI12" s="468"/>
      <c r="BJ12" s="469"/>
      <c r="BK12" s="467" t="s">
        <v>362</v>
      </c>
      <c r="BL12" s="468"/>
      <c r="BM12" s="468"/>
      <c r="BN12" s="468"/>
      <c r="BO12" s="469"/>
      <c r="BP12" s="467" t="s">
        <v>363</v>
      </c>
      <c r="BQ12" s="468"/>
      <c r="BR12" s="468"/>
      <c r="BS12" s="468"/>
      <c r="BT12" s="469"/>
      <c r="BU12" s="467" t="s">
        <v>364</v>
      </c>
      <c r="BV12" s="468"/>
      <c r="BW12" s="468"/>
      <c r="BX12" s="468"/>
      <c r="BY12" s="469"/>
      <c r="BZ12" s="467" t="s">
        <v>365</v>
      </c>
      <c r="CA12" s="468"/>
      <c r="CB12" s="468"/>
      <c r="CC12" s="468"/>
      <c r="CD12" s="469"/>
      <c r="CE12" s="467" t="s">
        <v>366</v>
      </c>
      <c r="CF12" s="468"/>
      <c r="CG12" s="468"/>
      <c r="CH12" s="468"/>
      <c r="CI12" s="469"/>
      <c r="CJ12" s="467" t="s">
        <v>367</v>
      </c>
      <c r="CK12" s="468"/>
      <c r="CL12" s="468"/>
      <c r="CM12" s="468"/>
      <c r="CN12" s="469"/>
      <c r="CO12" s="467" t="s">
        <v>368</v>
      </c>
      <c r="CP12" s="468"/>
      <c r="CQ12" s="468"/>
      <c r="CR12" s="468"/>
      <c r="CS12" s="469"/>
      <c r="CT12" s="467" t="s">
        <v>369</v>
      </c>
      <c r="CU12" s="468"/>
      <c r="CV12" s="468"/>
      <c r="CW12" s="468"/>
      <c r="CX12" s="469"/>
    </row>
    <row r="13" spans="1:102" ht="24" customHeight="1" x14ac:dyDescent="0.25">
      <c r="A13" s="13"/>
      <c r="B13" s="49"/>
      <c r="C13" s="75" t="s">
        <v>4</v>
      </c>
      <c r="D13" s="76" t="s">
        <v>8</v>
      </c>
      <c r="E13" s="76" t="s">
        <v>10</v>
      </c>
      <c r="F13" s="76" t="s">
        <v>11</v>
      </c>
      <c r="G13" s="77" t="s">
        <v>30</v>
      </c>
      <c r="H13" s="75" t="s">
        <v>4</v>
      </c>
      <c r="I13" s="76" t="s">
        <v>8</v>
      </c>
      <c r="J13" s="76" t="s">
        <v>10</v>
      </c>
      <c r="K13" s="76" t="s">
        <v>11</v>
      </c>
      <c r="L13" s="77" t="s">
        <v>30</v>
      </c>
      <c r="M13" s="75" t="s">
        <v>4</v>
      </c>
      <c r="N13" s="76" t="s">
        <v>8</v>
      </c>
      <c r="O13" s="76" t="s">
        <v>10</v>
      </c>
      <c r="P13" s="76" t="s">
        <v>11</v>
      </c>
      <c r="Q13" s="77" t="s">
        <v>30</v>
      </c>
      <c r="R13" s="75" t="s">
        <v>4</v>
      </c>
      <c r="S13" s="76" t="s">
        <v>8</v>
      </c>
      <c r="T13" s="76" t="s">
        <v>10</v>
      </c>
      <c r="U13" s="76" t="s">
        <v>11</v>
      </c>
      <c r="V13" s="77" t="s">
        <v>30</v>
      </c>
      <c r="W13" s="75" t="s">
        <v>4</v>
      </c>
      <c r="X13" s="76" t="s">
        <v>8</v>
      </c>
      <c r="Y13" s="76" t="s">
        <v>10</v>
      </c>
      <c r="Z13" s="76" t="s">
        <v>11</v>
      </c>
      <c r="AA13" s="77" t="s">
        <v>30</v>
      </c>
      <c r="AB13" s="75" t="s">
        <v>4</v>
      </c>
      <c r="AC13" s="76" t="s">
        <v>8</v>
      </c>
      <c r="AD13" s="76" t="s">
        <v>10</v>
      </c>
      <c r="AE13" s="76" t="s">
        <v>11</v>
      </c>
      <c r="AF13" s="77" t="s">
        <v>30</v>
      </c>
      <c r="AG13" s="75" t="s">
        <v>4</v>
      </c>
      <c r="AH13" s="76" t="s">
        <v>8</v>
      </c>
      <c r="AI13" s="76" t="s">
        <v>10</v>
      </c>
      <c r="AJ13" s="76" t="s">
        <v>11</v>
      </c>
      <c r="AK13" s="77" t="s">
        <v>30</v>
      </c>
      <c r="AL13" s="75" t="s">
        <v>4</v>
      </c>
      <c r="AM13" s="76" t="s">
        <v>8</v>
      </c>
      <c r="AN13" s="76" t="s">
        <v>10</v>
      </c>
      <c r="AO13" s="76" t="s">
        <v>11</v>
      </c>
      <c r="AP13" s="77" t="s">
        <v>30</v>
      </c>
      <c r="AQ13" s="75" t="s">
        <v>4</v>
      </c>
      <c r="AR13" s="76" t="s">
        <v>8</v>
      </c>
      <c r="AS13" s="76" t="s">
        <v>10</v>
      </c>
      <c r="AT13" s="76" t="s">
        <v>11</v>
      </c>
      <c r="AU13" s="77" t="s">
        <v>30</v>
      </c>
      <c r="AV13" s="75" t="s">
        <v>4</v>
      </c>
      <c r="AW13" s="76" t="s">
        <v>8</v>
      </c>
      <c r="AX13" s="76" t="s">
        <v>10</v>
      </c>
      <c r="AY13" s="76" t="s">
        <v>11</v>
      </c>
      <c r="AZ13" s="77" t="s">
        <v>30</v>
      </c>
      <c r="BA13" s="75" t="s">
        <v>4</v>
      </c>
      <c r="BB13" s="76" t="s">
        <v>8</v>
      </c>
      <c r="BC13" s="76" t="s">
        <v>10</v>
      </c>
      <c r="BD13" s="76" t="s">
        <v>11</v>
      </c>
      <c r="BE13" s="77" t="s">
        <v>30</v>
      </c>
      <c r="BF13" s="75" t="s">
        <v>4</v>
      </c>
      <c r="BG13" s="76" t="s">
        <v>8</v>
      </c>
      <c r="BH13" s="76" t="s">
        <v>10</v>
      </c>
      <c r="BI13" s="76" t="s">
        <v>11</v>
      </c>
      <c r="BJ13" s="77" t="s">
        <v>30</v>
      </c>
      <c r="BK13" s="75" t="s">
        <v>4</v>
      </c>
      <c r="BL13" s="76" t="s">
        <v>8</v>
      </c>
      <c r="BM13" s="76" t="s">
        <v>10</v>
      </c>
      <c r="BN13" s="76" t="s">
        <v>11</v>
      </c>
      <c r="BO13" s="77" t="s">
        <v>30</v>
      </c>
      <c r="BP13" s="75" t="s">
        <v>4</v>
      </c>
      <c r="BQ13" s="76" t="s">
        <v>8</v>
      </c>
      <c r="BR13" s="76" t="s">
        <v>10</v>
      </c>
      <c r="BS13" s="76" t="s">
        <v>11</v>
      </c>
      <c r="BT13" s="77" t="s">
        <v>30</v>
      </c>
      <c r="BU13" s="75" t="s">
        <v>4</v>
      </c>
      <c r="BV13" s="76" t="s">
        <v>8</v>
      </c>
      <c r="BW13" s="76" t="s">
        <v>10</v>
      </c>
      <c r="BX13" s="76" t="s">
        <v>11</v>
      </c>
      <c r="BY13" s="77" t="s">
        <v>30</v>
      </c>
      <c r="BZ13" s="75" t="s">
        <v>4</v>
      </c>
      <c r="CA13" s="76" t="s">
        <v>8</v>
      </c>
      <c r="CB13" s="76" t="s">
        <v>10</v>
      </c>
      <c r="CC13" s="76" t="s">
        <v>11</v>
      </c>
      <c r="CD13" s="77" t="s">
        <v>30</v>
      </c>
      <c r="CE13" s="75" t="s">
        <v>4</v>
      </c>
      <c r="CF13" s="76" t="s">
        <v>8</v>
      </c>
      <c r="CG13" s="76" t="s">
        <v>10</v>
      </c>
      <c r="CH13" s="76" t="s">
        <v>11</v>
      </c>
      <c r="CI13" s="77" t="s">
        <v>30</v>
      </c>
      <c r="CJ13" s="75" t="s">
        <v>4</v>
      </c>
      <c r="CK13" s="76" t="s">
        <v>8</v>
      </c>
      <c r="CL13" s="76" t="s">
        <v>10</v>
      </c>
      <c r="CM13" s="76" t="s">
        <v>11</v>
      </c>
      <c r="CN13" s="77" t="s">
        <v>30</v>
      </c>
      <c r="CO13" s="75" t="s">
        <v>4</v>
      </c>
      <c r="CP13" s="76" t="s">
        <v>8</v>
      </c>
      <c r="CQ13" s="76" t="s">
        <v>10</v>
      </c>
      <c r="CR13" s="76" t="s">
        <v>11</v>
      </c>
      <c r="CS13" s="77" t="s">
        <v>30</v>
      </c>
      <c r="CT13" s="75" t="s">
        <v>4</v>
      </c>
      <c r="CU13" s="76" t="s">
        <v>8</v>
      </c>
      <c r="CV13" s="76" t="s">
        <v>10</v>
      </c>
      <c r="CW13" s="76" t="s">
        <v>11</v>
      </c>
      <c r="CX13" s="77" t="s">
        <v>30</v>
      </c>
    </row>
    <row r="14" spans="1:102" ht="24" customHeight="1" x14ac:dyDescent="0.25">
      <c r="A14" s="13"/>
      <c r="B14" s="114" t="s">
        <v>3</v>
      </c>
      <c r="C14" s="144">
        <v>8808971</v>
      </c>
      <c r="D14" s="145">
        <v>1057820</v>
      </c>
      <c r="E14" s="145">
        <v>264390</v>
      </c>
      <c r="F14" s="145">
        <v>264390</v>
      </c>
      <c r="G14" s="146">
        <v>0</v>
      </c>
      <c r="H14" s="144">
        <v>2406299</v>
      </c>
      <c r="I14" s="145">
        <v>287958</v>
      </c>
      <c r="J14" s="145">
        <v>72708</v>
      </c>
      <c r="K14" s="145">
        <v>72708</v>
      </c>
      <c r="L14" s="146">
        <v>0</v>
      </c>
      <c r="M14" s="144">
        <v>12222306.1</v>
      </c>
      <c r="N14" s="145">
        <v>124157.88</v>
      </c>
      <c r="O14" s="145">
        <v>47957.93</v>
      </c>
      <c r="P14" s="145">
        <v>47957.93</v>
      </c>
      <c r="Q14" s="146">
        <v>0</v>
      </c>
      <c r="R14" s="144">
        <v>2901286.83</v>
      </c>
      <c r="S14" s="145">
        <v>322749.12</v>
      </c>
      <c r="T14" s="145">
        <v>99794.39</v>
      </c>
      <c r="U14" s="145">
        <v>99794.39</v>
      </c>
      <c r="V14" s="146">
        <v>0</v>
      </c>
      <c r="W14" s="144">
        <v>1529046</v>
      </c>
      <c r="X14" s="145">
        <v>150163</v>
      </c>
      <c r="Y14" s="145">
        <v>62533</v>
      </c>
      <c r="Z14" s="145">
        <v>62533</v>
      </c>
      <c r="AA14" s="146">
        <v>0</v>
      </c>
      <c r="AB14" s="144">
        <v>1209184.97</v>
      </c>
      <c r="AC14" s="145">
        <v>139545.9</v>
      </c>
      <c r="AD14" s="145">
        <v>39075.14</v>
      </c>
      <c r="AE14" s="145">
        <v>39075.14</v>
      </c>
      <c r="AF14" s="146">
        <v>0</v>
      </c>
      <c r="AG14" s="144">
        <v>1356072.52</v>
      </c>
      <c r="AH14" s="145">
        <v>142968.76</v>
      </c>
      <c r="AI14" s="145">
        <v>50586.04</v>
      </c>
      <c r="AJ14" s="145">
        <v>50586.04</v>
      </c>
      <c r="AK14" s="146">
        <v>0</v>
      </c>
      <c r="AL14" s="144">
        <v>1566938.72</v>
      </c>
      <c r="AM14" s="145">
        <v>178220.96</v>
      </c>
      <c r="AN14" s="145">
        <v>51944.02</v>
      </c>
      <c r="AO14" s="145">
        <v>51944.02</v>
      </c>
      <c r="AP14" s="146">
        <v>0</v>
      </c>
      <c r="AQ14" s="144">
        <v>3091245.06</v>
      </c>
      <c r="AR14" s="145">
        <v>268857.15000000002</v>
      </c>
      <c r="AS14" s="145">
        <v>143783.48000000001</v>
      </c>
      <c r="AT14" s="145">
        <v>143783.48000000001</v>
      </c>
      <c r="AU14" s="146">
        <v>0</v>
      </c>
      <c r="AV14" s="144">
        <v>2022842.87</v>
      </c>
      <c r="AW14" s="145">
        <v>211046.82</v>
      </c>
      <c r="AX14" s="145">
        <v>76565.3</v>
      </c>
      <c r="AY14" s="145">
        <v>76565.3</v>
      </c>
      <c r="AZ14" s="146">
        <v>0</v>
      </c>
      <c r="BA14" s="144">
        <v>2887586.02</v>
      </c>
      <c r="BB14" s="145">
        <v>306313.71000000002</v>
      </c>
      <c r="BC14" s="145">
        <v>106787.3</v>
      </c>
      <c r="BD14" s="145">
        <v>106787.3</v>
      </c>
      <c r="BE14" s="146">
        <v>0</v>
      </c>
      <c r="BF14" s="144">
        <v>4958348.0999999996</v>
      </c>
      <c r="BG14" s="145">
        <v>566018.97</v>
      </c>
      <c r="BH14" s="145">
        <v>163344.56</v>
      </c>
      <c r="BI14" s="145">
        <v>163344.56</v>
      </c>
      <c r="BJ14" s="146">
        <v>0</v>
      </c>
      <c r="BK14" s="144">
        <v>17529579.879999999</v>
      </c>
      <c r="BL14" s="145">
        <v>1802534.29</v>
      </c>
      <c r="BM14" s="145">
        <v>677382.31</v>
      </c>
      <c r="BN14" s="145">
        <v>677382.31</v>
      </c>
      <c r="BO14" s="146">
        <v>0</v>
      </c>
      <c r="BP14" s="144">
        <v>1</v>
      </c>
      <c r="BQ14" s="145">
        <v>958856.72</v>
      </c>
      <c r="BR14" s="145">
        <v>314036</v>
      </c>
      <c r="BS14" s="145">
        <v>314036</v>
      </c>
      <c r="BT14" s="146">
        <v>0</v>
      </c>
      <c r="BU14" s="144">
        <v>823188</v>
      </c>
      <c r="BV14" s="145">
        <v>340334.18</v>
      </c>
      <c r="BW14" s="145">
        <v>99134.21</v>
      </c>
      <c r="BX14" s="145">
        <v>99134.21</v>
      </c>
      <c r="BY14" s="146">
        <v>0</v>
      </c>
      <c r="BZ14" s="144">
        <v>3180795.38</v>
      </c>
      <c r="CA14" s="145">
        <v>377790.49</v>
      </c>
      <c r="CB14" s="145">
        <v>96150.9</v>
      </c>
      <c r="CC14" s="145">
        <v>96150.9</v>
      </c>
      <c r="CD14" s="146">
        <v>0</v>
      </c>
      <c r="CE14" s="144">
        <v>2545037.84</v>
      </c>
      <c r="CF14" s="145">
        <v>286098.43</v>
      </c>
      <c r="CG14" s="145">
        <v>84908.51</v>
      </c>
      <c r="CH14" s="145">
        <v>84908.51</v>
      </c>
      <c r="CI14" s="146">
        <v>0</v>
      </c>
      <c r="CJ14" s="144">
        <v>2909592</v>
      </c>
      <c r="CK14" s="145">
        <v>319844</v>
      </c>
      <c r="CL14" s="145">
        <v>101493</v>
      </c>
      <c r="CM14" s="145">
        <v>101493</v>
      </c>
      <c r="CN14" s="146">
        <v>0</v>
      </c>
      <c r="CO14" s="144">
        <v>2402014.17</v>
      </c>
      <c r="CP14" s="145">
        <v>255101.13</v>
      </c>
      <c r="CQ14" s="145">
        <v>88669.29</v>
      </c>
      <c r="CR14" s="145">
        <v>88669.29</v>
      </c>
      <c r="CS14" s="146">
        <v>0</v>
      </c>
      <c r="CT14" s="144">
        <v>5</v>
      </c>
      <c r="CU14" s="145">
        <v>50000</v>
      </c>
      <c r="CV14" s="145">
        <v>10000</v>
      </c>
      <c r="CW14" s="145">
        <v>10000</v>
      </c>
      <c r="CX14" s="146">
        <v>0</v>
      </c>
    </row>
    <row r="15" spans="1:102" ht="24" customHeight="1" x14ac:dyDescent="0.25">
      <c r="A15" s="13"/>
      <c r="B15" s="114" t="s">
        <v>12</v>
      </c>
      <c r="C15" s="147">
        <f t="shared" ref="C15:AH15" si="0">SUM(C16:C18)</f>
        <v>8571063.2100000009</v>
      </c>
      <c r="D15" s="148">
        <f t="shared" si="0"/>
        <v>1018998.84</v>
      </c>
      <c r="E15" s="148">
        <f t="shared" si="0"/>
        <v>261880.17</v>
      </c>
      <c r="F15" s="148">
        <f t="shared" si="0"/>
        <v>261880.17</v>
      </c>
      <c r="G15" s="149">
        <f t="shared" si="0"/>
        <v>0</v>
      </c>
      <c r="H15" s="147">
        <f t="shared" si="0"/>
        <v>1886135.96</v>
      </c>
      <c r="I15" s="148">
        <f t="shared" si="0"/>
        <v>220093</v>
      </c>
      <c r="J15" s="148">
        <f t="shared" si="0"/>
        <v>62958.52</v>
      </c>
      <c r="K15" s="148">
        <f t="shared" si="0"/>
        <v>62958.52</v>
      </c>
      <c r="L15" s="149">
        <f t="shared" si="0"/>
        <v>0</v>
      </c>
      <c r="M15" s="147">
        <f t="shared" si="0"/>
        <v>1174939.28</v>
      </c>
      <c r="N15" s="148">
        <f t="shared" si="0"/>
        <v>115610</v>
      </c>
      <c r="O15" s="148">
        <f t="shared" si="0"/>
        <v>48266.86</v>
      </c>
      <c r="P15" s="148">
        <f t="shared" si="0"/>
        <v>48266.86</v>
      </c>
      <c r="Q15" s="149">
        <f t="shared" si="0"/>
        <v>0</v>
      </c>
      <c r="R15" s="147">
        <f t="shared" si="0"/>
        <v>1762561</v>
      </c>
      <c r="S15" s="148">
        <f t="shared" si="0"/>
        <v>173939</v>
      </c>
      <c r="T15" s="148">
        <f t="shared" si="0"/>
        <v>71924</v>
      </c>
      <c r="U15" s="148">
        <f t="shared" si="0"/>
        <v>71924</v>
      </c>
      <c r="V15" s="149">
        <f t="shared" si="0"/>
        <v>0</v>
      </c>
      <c r="W15" s="147">
        <f t="shared" si="0"/>
        <v>1431640.65</v>
      </c>
      <c r="X15" s="148">
        <f t="shared" si="0"/>
        <v>150805</v>
      </c>
      <c r="Y15" s="148">
        <f t="shared" si="0"/>
        <v>53476.66</v>
      </c>
      <c r="Z15" s="148">
        <f t="shared" si="0"/>
        <v>53476.66</v>
      </c>
      <c r="AA15" s="149">
        <f t="shared" si="0"/>
        <v>0</v>
      </c>
      <c r="AB15" s="147">
        <f t="shared" si="0"/>
        <v>1209184.97</v>
      </c>
      <c r="AC15" s="148">
        <f t="shared" si="0"/>
        <v>139545.94</v>
      </c>
      <c r="AD15" s="148">
        <f t="shared" si="0"/>
        <v>39075.129999999997</v>
      </c>
      <c r="AE15" s="148">
        <f t="shared" si="0"/>
        <v>39075.129999999997</v>
      </c>
      <c r="AF15" s="149">
        <f t="shared" si="0"/>
        <v>0</v>
      </c>
      <c r="AG15" s="147">
        <f t="shared" si="0"/>
        <v>1356072.52</v>
      </c>
      <c r="AH15" s="148">
        <f t="shared" si="0"/>
        <v>142968.76</v>
      </c>
      <c r="AI15" s="148">
        <f t="shared" ref="AI15:BN15" si="1">SUM(AI16:AI18)</f>
        <v>50586.04</v>
      </c>
      <c r="AJ15" s="148">
        <f t="shared" si="1"/>
        <v>50586.04</v>
      </c>
      <c r="AK15" s="149">
        <f t="shared" si="1"/>
        <v>0</v>
      </c>
      <c r="AL15" s="147">
        <f t="shared" si="1"/>
        <v>1566938.72</v>
      </c>
      <c r="AM15" s="148">
        <f t="shared" si="1"/>
        <v>178220.96</v>
      </c>
      <c r="AN15" s="148">
        <f t="shared" si="1"/>
        <v>51944.02</v>
      </c>
      <c r="AO15" s="148">
        <f t="shared" si="1"/>
        <v>51944.02</v>
      </c>
      <c r="AP15" s="149">
        <f t="shared" si="1"/>
        <v>0</v>
      </c>
      <c r="AQ15" s="147">
        <f t="shared" si="1"/>
        <v>5096102.6900000004</v>
      </c>
      <c r="AR15" s="148">
        <f t="shared" si="1"/>
        <v>505529.12</v>
      </c>
      <c r="AS15" s="148">
        <f t="shared" si="1"/>
        <v>205971.5</v>
      </c>
      <c r="AT15" s="148">
        <f t="shared" si="1"/>
        <v>205971.5</v>
      </c>
      <c r="AU15" s="149">
        <f t="shared" si="1"/>
        <v>0</v>
      </c>
      <c r="AV15" s="147">
        <f t="shared" si="1"/>
        <v>2022842.87</v>
      </c>
      <c r="AW15" s="148">
        <f t="shared" si="1"/>
        <v>211046.82</v>
      </c>
      <c r="AX15" s="148">
        <f t="shared" si="1"/>
        <v>76565.3</v>
      </c>
      <c r="AY15" s="148">
        <f t="shared" si="1"/>
        <v>76565.3</v>
      </c>
      <c r="AZ15" s="149">
        <f t="shared" si="1"/>
        <v>0</v>
      </c>
      <c r="BA15" s="147">
        <f t="shared" si="1"/>
        <v>2887586.02</v>
      </c>
      <c r="BB15" s="148">
        <f t="shared" si="1"/>
        <v>306313.71000000002</v>
      </c>
      <c r="BC15" s="148">
        <f t="shared" si="1"/>
        <v>106787.3</v>
      </c>
      <c r="BD15" s="148">
        <f t="shared" si="1"/>
        <v>106787.3</v>
      </c>
      <c r="BE15" s="149">
        <f t="shared" si="1"/>
        <v>0</v>
      </c>
      <c r="BF15" s="147">
        <f t="shared" si="1"/>
        <v>4958348.0999999996</v>
      </c>
      <c r="BG15" s="148">
        <f t="shared" si="1"/>
        <v>566018.97</v>
      </c>
      <c r="BH15" s="148">
        <f t="shared" si="1"/>
        <v>163344.56</v>
      </c>
      <c r="BI15" s="148">
        <f t="shared" si="1"/>
        <v>163344.56</v>
      </c>
      <c r="BJ15" s="149">
        <f t="shared" si="1"/>
        <v>0</v>
      </c>
      <c r="BK15" s="147">
        <f t="shared" si="1"/>
        <v>17529579.879999999</v>
      </c>
      <c r="BL15" s="148">
        <f t="shared" si="1"/>
        <v>1802534.29</v>
      </c>
      <c r="BM15" s="148">
        <f t="shared" si="1"/>
        <v>677382.31</v>
      </c>
      <c r="BN15" s="148">
        <f t="shared" si="1"/>
        <v>677382.31</v>
      </c>
      <c r="BO15" s="149">
        <f t="shared" ref="BO15:CT15" si="2">SUM(BO16:BO18)</f>
        <v>0</v>
      </c>
      <c r="BP15" s="147">
        <f t="shared" si="2"/>
        <v>8812905.3699999992</v>
      </c>
      <c r="BQ15" s="148">
        <f t="shared" si="2"/>
        <v>958850.03</v>
      </c>
      <c r="BR15" s="148">
        <f t="shared" si="2"/>
        <v>314033.18</v>
      </c>
      <c r="BS15" s="148">
        <f t="shared" si="2"/>
        <v>314033.18</v>
      </c>
      <c r="BT15" s="149">
        <f t="shared" si="2"/>
        <v>0</v>
      </c>
      <c r="BU15" s="147">
        <f t="shared" si="2"/>
        <v>2992432.68</v>
      </c>
      <c r="BV15" s="148">
        <f t="shared" si="2"/>
        <v>340334.18</v>
      </c>
      <c r="BW15" s="148">
        <f t="shared" si="2"/>
        <v>99134.21</v>
      </c>
      <c r="BX15" s="148">
        <f t="shared" si="2"/>
        <v>99134.21</v>
      </c>
      <c r="BY15" s="149">
        <f t="shared" si="2"/>
        <v>0</v>
      </c>
      <c r="BZ15" s="147">
        <f t="shared" si="2"/>
        <v>3180795.38</v>
      </c>
      <c r="CA15" s="148">
        <f t="shared" si="2"/>
        <v>377790.49</v>
      </c>
      <c r="CB15" s="148">
        <f t="shared" si="2"/>
        <v>96150.9</v>
      </c>
      <c r="CC15" s="148">
        <f t="shared" si="2"/>
        <v>96150.9</v>
      </c>
      <c r="CD15" s="149">
        <f t="shared" si="2"/>
        <v>0</v>
      </c>
      <c r="CE15" s="147">
        <f t="shared" si="2"/>
        <v>2545037.84</v>
      </c>
      <c r="CF15" s="148">
        <f t="shared" si="2"/>
        <v>286098.43</v>
      </c>
      <c r="CG15" s="148">
        <f t="shared" si="2"/>
        <v>84908.51</v>
      </c>
      <c r="CH15" s="148">
        <f t="shared" si="2"/>
        <v>84908.51</v>
      </c>
      <c r="CI15" s="149">
        <f t="shared" si="2"/>
        <v>0</v>
      </c>
      <c r="CJ15" s="147">
        <f t="shared" si="2"/>
        <v>2909592.03</v>
      </c>
      <c r="CK15" s="148">
        <f t="shared" si="2"/>
        <v>319843.82000000007</v>
      </c>
      <c r="CL15" s="148">
        <f t="shared" si="2"/>
        <v>101492.83</v>
      </c>
      <c r="CM15" s="148">
        <f t="shared" si="2"/>
        <v>101492.83</v>
      </c>
      <c r="CN15" s="149">
        <f t="shared" si="2"/>
        <v>0</v>
      </c>
      <c r="CO15" s="147">
        <f t="shared" si="2"/>
        <v>2444011.65</v>
      </c>
      <c r="CP15" s="148">
        <f t="shared" si="2"/>
        <v>262660.95</v>
      </c>
      <c r="CQ15" s="148">
        <f t="shared" si="2"/>
        <v>88669.29</v>
      </c>
      <c r="CR15" s="148">
        <f t="shared" si="2"/>
        <v>88669.29</v>
      </c>
      <c r="CS15" s="149">
        <f t="shared" si="2"/>
        <v>0</v>
      </c>
      <c r="CT15" s="147">
        <f t="shared" si="2"/>
        <v>3418686.7</v>
      </c>
      <c r="CU15" s="148">
        <f t="shared" ref="CU15:CX15" si="3">SUM(CU16:CU18)</f>
        <v>417066.25</v>
      </c>
      <c r="CV15" s="148">
        <f t="shared" si="3"/>
        <v>99148.69</v>
      </c>
      <c r="CW15" s="148">
        <f t="shared" si="3"/>
        <v>99148.69</v>
      </c>
      <c r="CX15" s="149">
        <f t="shared" si="3"/>
        <v>0</v>
      </c>
    </row>
    <row r="16" spans="1:102" ht="24" customHeight="1" x14ac:dyDescent="0.25">
      <c r="A16" s="13"/>
      <c r="B16" s="125" t="s">
        <v>31</v>
      </c>
      <c r="C16" s="150">
        <v>8571063.2100000009</v>
      </c>
      <c r="D16" s="151">
        <v>1018998.84</v>
      </c>
      <c r="E16" s="151">
        <v>261880.17</v>
      </c>
      <c r="F16" s="151">
        <v>261880.17</v>
      </c>
      <c r="G16" s="152">
        <v>0</v>
      </c>
      <c r="H16" s="150">
        <v>1886135.96</v>
      </c>
      <c r="I16" s="151">
        <v>220093</v>
      </c>
      <c r="J16" s="151">
        <v>62958.52</v>
      </c>
      <c r="K16" s="151">
        <v>62958.52</v>
      </c>
      <c r="L16" s="152">
        <v>0</v>
      </c>
      <c r="M16" s="150">
        <v>1174939.28</v>
      </c>
      <c r="N16" s="151">
        <v>115610</v>
      </c>
      <c r="O16" s="151">
        <v>48266.86</v>
      </c>
      <c r="P16" s="151">
        <v>48266.86</v>
      </c>
      <c r="Q16" s="152">
        <v>0</v>
      </c>
      <c r="R16" s="150">
        <v>1762561</v>
      </c>
      <c r="S16" s="151">
        <v>173939</v>
      </c>
      <c r="T16" s="151">
        <v>71924</v>
      </c>
      <c r="U16" s="151">
        <v>71924</v>
      </c>
      <c r="V16" s="152">
        <v>0</v>
      </c>
      <c r="W16" s="150">
        <v>1431640.65</v>
      </c>
      <c r="X16" s="151">
        <v>150805</v>
      </c>
      <c r="Y16" s="151">
        <v>53476.66</v>
      </c>
      <c r="Z16" s="151">
        <v>53476.66</v>
      </c>
      <c r="AA16" s="152">
        <v>0</v>
      </c>
      <c r="AB16" s="150">
        <v>1209184.97</v>
      </c>
      <c r="AC16" s="151">
        <v>139545.94</v>
      </c>
      <c r="AD16" s="151">
        <v>39075.129999999997</v>
      </c>
      <c r="AE16" s="151">
        <v>39075.129999999997</v>
      </c>
      <c r="AF16" s="152">
        <v>0</v>
      </c>
      <c r="AG16" s="150">
        <v>1356072.52</v>
      </c>
      <c r="AH16" s="151">
        <v>142968.76</v>
      </c>
      <c r="AI16" s="151">
        <v>50586.04</v>
      </c>
      <c r="AJ16" s="151">
        <v>50586.04</v>
      </c>
      <c r="AK16" s="152">
        <v>0</v>
      </c>
      <c r="AL16" s="150">
        <v>1566938.72</v>
      </c>
      <c r="AM16" s="151">
        <v>178220.96</v>
      </c>
      <c r="AN16" s="151">
        <v>51944.02</v>
      </c>
      <c r="AO16" s="151">
        <v>51944.02</v>
      </c>
      <c r="AP16" s="152">
        <v>0</v>
      </c>
      <c r="AQ16" s="150">
        <v>5096102.6900000004</v>
      </c>
      <c r="AR16" s="151">
        <v>505529.12</v>
      </c>
      <c r="AS16" s="151">
        <v>205971.5</v>
      </c>
      <c r="AT16" s="151">
        <v>205971.5</v>
      </c>
      <c r="AU16" s="152">
        <v>0</v>
      </c>
      <c r="AV16" s="150">
        <v>2022842.87</v>
      </c>
      <c r="AW16" s="151">
        <v>211046.82</v>
      </c>
      <c r="AX16" s="151">
        <v>76565.3</v>
      </c>
      <c r="AY16" s="151">
        <v>76565.3</v>
      </c>
      <c r="AZ16" s="152">
        <v>0</v>
      </c>
      <c r="BA16" s="150">
        <v>2887586.02</v>
      </c>
      <c r="BB16" s="151">
        <v>306313.71000000002</v>
      </c>
      <c r="BC16" s="151">
        <v>106787.3</v>
      </c>
      <c r="BD16" s="151">
        <v>106787.3</v>
      </c>
      <c r="BE16" s="152">
        <v>0</v>
      </c>
      <c r="BF16" s="150">
        <v>4958348.0999999996</v>
      </c>
      <c r="BG16" s="151">
        <v>566018.97</v>
      </c>
      <c r="BH16" s="151">
        <v>163344.56</v>
      </c>
      <c r="BI16" s="151">
        <v>163344.56</v>
      </c>
      <c r="BJ16" s="152">
        <v>0</v>
      </c>
      <c r="BK16" s="150">
        <v>17529579.879999999</v>
      </c>
      <c r="BL16" s="151">
        <v>1802534.29</v>
      </c>
      <c r="BM16" s="151">
        <v>677382.31</v>
      </c>
      <c r="BN16" s="151">
        <v>677382.31</v>
      </c>
      <c r="BO16" s="152">
        <v>0</v>
      </c>
      <c r="BP16" s="150">
        <v>8811406.3699999992</v>
      </c>
      <c r="BQ16" s="151">
        <v>958580.03</v>
      </c>
      <c r="BR16" s="151">
        <v>314033.18</v>
      </c>
      <c r="BS16" s="151">
        <v>314033.18</v>
      </c>
      <c r="BT16" s="152">
        <v>0</v>
      </c>
      <c r="BU16" s="150">
        <v>2992432.68</v>
      </c>
      <c r="BV16" s="151">
        <v>340334.18</v>
      </c>
      <c r="BW16" s="151">
        <v>99134.21</v>
      </c>
      <c r="BX16" s="151">
        <v>99134.21</v>
      </c>
      <c r="BY16" s="152">
        <v>0</v>
      </c>
      <c r="BZ16" s="150">
        <v>3180795.38</v>
      </c>
      <c r="CA16" s="151">
        <v>377790.49</v>
      </c>
      <c r="CB16" s="151">
        <v>96150.9</v>
      </c>
      <c r="CC16" s="151">
        <v>96150.9</v>
      </c>
      <c r="CD16" s="152">
        <v>0</v>
      </c>
      <c r="CE16" s="150">
        <v>2545037.84</v>
      </c>
      <c r="CF16" s="151">
        <v>286098.43</v>
      </c>
      <c r="CG16" s="151">
        <v>84908.51</v>
      </c>
      <c r="CH16" s="151">
        <v>84908.51</v>
      </c>
      <c r="CI16" s="152">
        <v>0</v>
      </c>
      <c r="CJ16" s="150">
        <v>2909592.03</v>
      </c>
      <c r="CK16" s="151">
        <v>319843.20000000001</v>
      </c>
      <c r="CL16" s="151">
        <v>101492.83</v>
      </c>
      <c r="CM16" s="151">
        <v>101492.83</v>
      </c>
      <c r="CN16" s="152">
        <v>0</v>
      </c>
      <c r="CO16" s="150">
        <v>2444011.65</v>
      </c>
      <c r="CP16" s="151">
        <v>262660.95</v>
      </c>
      <c r="CQ16" s="151">
        <v>88669.29</v>
      </c>
      <c r="CR16" s="151">
        <v>88669.29</v>
      </c>
      <c r="CS16" s="152">
        <v>0</v>
      </c>
      <c r="CT16" s="150">
        <v>3418686.7</v>
      </c>
      <c r="CU16" s="151">
        <v>417066.25</v>
      </c>
      <c r="CV16" s="151">
        <v>99148.69</v>
      </c>
      <c r="CW16" s="151">
        <v>99148.69</v>
      </c>
      <c r="CX16" s="152">
        <v>0</v>
      </c>
    </row>
    <row r="17" spans="1:102" ht="24" customHeight="1" x14ac:dyDescent="0.25">
      <c r="A17" s="13"/>
      <c r="B17" s="125" t="s">
        <v>32</v>
      </c>
      <c r="C17" s="150">
        <v>0</v>
      </c>
      <c r="D17" s="151">
        <v>0</v>
      </c>
      <c r="E17" s="151">
        <v>0</v>
      </c>
      <c r="F17" s="151">
        <v>0</v>
      </c>
      <c r="G17" s="152">
        <v>0</v>
      </c>
      <c r="H17" s="150">
        <v>0</v>
      </c>
      <c r="I17" s="151">
        <v>0</v>
      </c>
      <c r="J17" s="151">
        <v>0</v>
      </c>
      <c r="K17" s="151">
        <v>0</v>
      </c>
      <c r="L17" s="152">
        <v>0</v>
      </c>
      <c r="M17" s="150">
        <v>0</v>
      </c>
      <c r="N17" s="151">
        <v>0</v>
      </c>
      <c r="O17" s="151">
        <v>0</v>
      </c>
      <c r="P17" s="151">
        <v>0</v>
      </c>
      <c r="Q17" s="152">
        <v>0</v>
      </c>
      <c r="R17" s="150">
        <v>0</v>
      </c>
      <c r="S17" s="151">
        <v>0</v>
      </c>
      <c r="T17" s="151">
        <v>0</v>
      </c>
      <c r="U17" s="151">
        <v>0</v>
      </c>
      <c r="V17" s="152">
        <v>0</v>
      </c>
      <c r="W17" s="150">
        <v>0</v>
      </c>
      <c r="X17" s="151">
        <v>0</v>
      </c>
      <c r="Y17" s="151">
        <v>0</v>
      </c>
      <c r="Z17" s="151">
        <v>0</v>
      </c>
      <c r="AA17" s="152">
        <v>0</v>
      </c>
      <c r="AB17" s="150">
        <v>0</v>
      </c>
      <c r="AC17" s="151">
        <v>0</v>
      </c>
      <c r="AD17" s="151">
        <v>0</v>
      </c>
      <c r="AE17" s="151">
        <v>0</v>
      </c>
      <c r="AF17" s="152">
        <v>0</v>
      </c>
      <c r="AG17" s="150">
        <v>0</v>
      </c>
      <c r="AH17" s="151">
        <v>0</v>
      </c>
      <c r="AI17" s="151">
        <v>0</v>
      </c>
      <c r="AJ17" s="151">
        <v>0</v>
      </c>
      <c r="AK17" s="152">
        <v>0</v>
      </c>
      <c r="AL17" s="150">
        <v>0</v>
      </c>
      <c r="AM17" s="151">
        <v>0</v>
      </c>
      <c r="AN17" s="151">
        <v>0</v>
      </c>
      <c r="AO17" s="151">
        <v>0</v>
      </c>
      <c r="AP17" s="152">
        <v>0</v>
      </c>
      <c r="AQ17" s="150">
        <v>0</v>
      </c>
      <c r="AR17" s="151">
        <v>0</v>
      </c>
      <c r="AS17" s="151">
        <v>0</v>
      </c>
      <c r="AT17" s="151">
        <v>0</v>
      </c>
      <c r="AU17" s="152">
        <v>0</v>
      </c>
      <c r="AV17" s="150">
        <v>0</v>
      </c>
      <c r="AW17" s="151">
        <v>0</v>
      </c>
      <c r="AX17" s="151">
        <v>0</v>
      </c>
      <c r="AY17" s="151">
        <v>0</v>
      </c>
      <c r="AZ17" s="152">
        <v>0</v>
      </c>
      <c r="BA17" s="150">
        <v>0</v>
      </c>
      <c r="BB17" s="151">
        <v>0</v>
      </c>
      <c r="BC17" s="151">
        <v>0</v>
      </c>
      <c r="BD17" s="151">
        <v>0</v>
      </c>
      <c r="BE17" s="152">
        <v>0</v>
      </c>
      <c r="BF17" s="150">
        <v>0</v>
      </c>
      <c r="BG17" s="151">
        <v>0</v>
      </c>
      <c r="BH17" s="151">
        <v>0</v>
      </c>
      <c r="BI17" s="151">
        <v>0</v>
      </c>
      <c r="BJ17" s="152">
        <v>0</v>
      </c>
      <c r="BK17" s="150">
        <v>0</v>
      </c>
      <c r="BL17" s="151">
        <v>0</v>
      </c>
      <c r="BM17" s="151">
        <v>0</v>
      </c>
      <c r="BN17" s="151">
        <v>0</v>
      </c>
      <c r="BO17" s="152">
        <v>0</v>
      </c>
      <c r="BP17" s="150">
        <v>1499</v>
      </c>
      <c r="BQ17" s="151">
        <v>270</v>
      </c>
      <c r="BR17" s="151">
        <v>0</v>
      </c>
      <c r="BS17" s="151">
        <v>0</v>
      </c>
      <c r="BT17" s="152">
        <v>0</v>
      </c>
      <c r="BU17" s="150">
        <v>0</v>
      </c>
      <c r="BV17" s="151">
        <v>0</v>
      </c>
      <c r="BW17" s="151">
        <v>0</v>
      </c>
      <c r="BX17" s="151">
        <v>0</v>
      </c>
      <c r="BY17" s="152">
        <v>0</v>
      </c>
      <c r="BZ17" s="150">
        <v>0</v>
      </c>
      <c r="CA17" s="151">
        <v>0</v>
      </c>
      <c r="CB17" s="151">
        <v>0</v>
      </c>
      <c r="CC17" s="151">
        <v>0</v>
      </c>
      <c r="CD17" s="152">
        <v>0</v>
      </c>
      <c r="CE17" s="150">
        <v>0</v>
      </c>
      <c r="CF17" s="151">
        <v>0</v>
      </c>
      <c r="CG17" s="151">
        <v>0</v>
      </c>
      <c r="CH17" s="151">
        <v>0</v>
      </c>
      <c r="CI17" s="152">
        <v>0</v>
      </c>
      <c r="CJ17" s="150">
        <v>292442.25</v>
      </c>
      <c r="CK17" s="151">
        <v>43912.46</v>
      </c>
      <c r="CL17" s="151">
        <v>4364.88</v>
      </c>
      <c r="CM17" s="151">
        <v>4364.88</v>
      </c>
      <c r="CN17" s="152">
        <v>0</v>
      </c>
      <c r="CO17" s="150">
        <v>0</v>
      </c>
      <c r="CP17" s="151">
        <v>0</v>
      </c>
      <c r="CQ17" s="151">
        <v>0</v>
      </c>
      <c r="CR17" s="151">
        <v>0</v>
      </c>
      <c r="CS17" s="152">
        <v>0</v>
      </c>
      <c r="CT17" s="150">
        <v>0</v>
      </c>
      <c r="CU17" s="151">
        <v>0</v>
      </c>
      <c r="CV17" s="151">
        <v>0</v>
      </c>
      <c r="CW17" s="151">
        <v>0</v>
      </c>
      <c r="CX17" s="152">
        <v>0</v>
      </c>
    </row>
    <row r="18" spans="1:102" ht="24" customHeight="1" x14ac:dyDescent="0.25">
      <c r="A18" s="13"/>
      <c r="B18" s="125" t="s">
        <v>33</v>
      </c>
      <c r="C18" s="147">
        <f t="shared" ref="C18:AH18" si="4">C19-C20</f>
        <v>0</v>
      </c>
      <c r="D18" s="148">
        <f t="shared" si="4"/>
        <v>0</v>
      </c>
      <c r="E18" s="148">
        <f t="shared" si="4"/>
        <v>0</v>
      </c>
      <c r="F18" s="148">
        <f t="shared" si="4"/>
        <v>0</v>
      </c>
      <c r="G18" s="149">
        <f t="shared" si="4"/>
        <v>0</v>
      </c>
      <c r="H18" s="147">
        <f t="shared" si="4"/>
        <v>0</v>
      </c>
      <c r="I18" s="148">
        <f t="shared" si="4"/>
        <v>0</v>
      </c>
      <c r="J18" s="148">
        <f t="shared" si="4"/>
        <v>0</v>
      </c>
      <c r="K18" s="148">
        <f t="shared" si="4"/>
        <v>0</v>
      </c>
      <c r="L18" s="149">
        <f t="shared" si="4"/>
        <v>0</v>
      </c>
      <c r="M18" s="147">
        <f t="shared" si="4"/>
        <v>0</v>
      </c>
      <c r="N18" s="148">
        <f t="shared" si="4"/>
        <v>0</v>
      </c>
      <c r="O18" s="148">
        <f t="shared" si="4"/>
        <v>0</v>
      </c>
      <c r="P18" s="148">
        <f t="shared" si="4"/>
        <v>0</v>
      </c>
      <c r="Q18" s="149">
        <f t="shared" si="4"/>
        <v>0</v>
      </c>
      <c r="R18" s="147">
        <f t="shared" si="4"/>
        <v>0</v>
      </c>
      <c r="S18" s="148">
        <f t="shared" si="4"/>
        <v>0</v>
      </c>
      <c r="T18" s="148">
        <f t="shared" si="4"/>
        <v>0</v>
      </c>
      <c r="U18" s="148">
        <f t="shared" si="4"/>
        <v>0</v>
      </c>
      <c r="V18" s="149">
        <f t="shared" si="4"/>
        <v>0</v>
      </c>
      <c r="W18" s="147">
        <f t="shared" si="4"/>
        <v>0</v>
      </c>
      <c r="X18" s="148">
        <f t="shared" si="4"/>
        <v>0</v>
      </c>
      <c r="Y18" s="148">
        <f t="shared" si="4"/>
        <v>0</v>
      </c>
      <c r="Z18" s="148">
        <f t="shared" si="4"/>
        <v>0</v>
      </c>
      <c r="AA18" s="149">
        <f t="shared" si="4"/>
        <v>0</v>
      </c>
      <c r="AB18" s="147">
        <f t="shared" si="4"/>
        <v>0</v>
      </c>
      <c r="AC18" s="148">
        <f t="shared" si="4"/>
        <v>0</v>
      </c>
      <c r="AD18" s="148">
        <f t="shared" si="4"/>
        <v>0</v>
      </c>
      <c r="AE18" s="148">
        <f t="shared" si="4"/>
        <v>0</v>
      </c>
      <c r="AF18" s="149">
        <f t="shared" si="4"/>
        <v>0</v>
      </c>
      <c r="AG18" s="147">
        <f t="shared" si="4"/>
        <v>0</v>
      </c>
      <c r="AH18" s="148">
        <f t="shared" si="4"/>
        <v>0</v>
      </c>
      <c r="AI18" s="148">
        <f t="shared" ref="AI18:BN18" si="5">AI19-AI20</f>
        <v>0</v>
      </c>
      <c r="AJ18" s="148">
        <f t="shared" si="5"/>
        <v>0</v>
      </c>
      <c r="AK18" s="149">
        <f t="shared" si="5"/>
        <v>0</v>
      </c>
      <c r="AL18" s="147">
        <f t="shared" si="5"/>
        <v>0</v>
      </c>
      <c r="AM18" s="148">
        <f t="shared" si="5"/>
        <v>0</v>
      </c>
      <c r="AN18" s="148">
        <f t="shared" si="5"/>
        <v>0</v>
      </c>
      <c r="AO18" s="148">
        <f t="shared" si="5"/>
        <v>0</v>
      </c>
      <c r="AP18" s="149">
        <f t="shared" si="5"/>
        <v>0</v>
      </c>
      <c r="AQ18" s="147">
        <f t="shared" si="5"/>
        <v>0</v>
      </c>
      <c r="AR18" s="148">
        <f t="shared" si="5"/>
        <v>0</v>
      </c>
      <c r="AS18" s="148">
        <f t="shared" si="5"/>
        <v>0</v>
      </c>
      <c r="AT18" s="148">
        <f t="shared" si="5"/>
        <v>0</v>
      </c>
      <c r="AU18" s="149">
        <f t="shared" si="5"/>
        <v>0</v>
      </c>
      <c r="AV18" s="147">
        <f t="shared" si="5"/>
        <v>0</v>
      </c>
      <c r="AW18" s="148">
        <f t="shared" si="5"/>
        <v>0</v>
      </c>
      <c r="AX18" s="148">
        <f t="shared" si="5"/>
        <v>0</v>
      </c>
      <c r="AY18" s="148">
        <f t="shared" si="5"/>
        <v>0</v>
      </c>
      <c r="AZ18" s="149">
        <f t="shared" si="5"/>
        <v>0</v>
      </c>
      <c r="BA18" s="147">
        <f t="shared" si="5"/>
        <v>0</v>
      </c>
      <c r="BB18" s="148">
        <f t="shared" si="5"/>
        <v>0</v>
      </c>
      <c r="BC18" s="148">
        <f t="shared" si="5"/>
        <v>0</v>
      </c>
      <c r="BD18" s="148">
        <f t="shared" si="5"/>
        <v>0</v>
      </c>
      <c r="BE18" s="149">
        <f t="shared" si="5"/>
        <v>0</v>
      </c>
      <c r="BF18" s="147">
        <f t="shared" si="5"/>
        <v>0</v>
      </c>
      <c r="BG18" s="148">
        <f t="shared" si="5"/>
        <v>0</v>
      </c>
      <c r="BH18" s="148">
        <f t="shared" si="5"/>
        <v>0</v>
      </c>
      <c r="BI18" s="148">
        <f t="shared" si="5"/>
        <v>0</v>
      </c>
      <c r="BJ18" s="149">
        <f t="shared" si="5"/>
        <v>0</v>
      </c>
      <c r="BK18" s="147">
        <f t="shared" si="5"/>
        <v>0</v>
      </c>
      <c r="BL18" s="148">
        <f t="shared" si="5"/>
        <v>0</v>
      </c>
      <c r="BM18" s="148">
        <f t="shared" si="5"/>
        <v>0</v>
      </c>
      <c r="BN18" s="148">
        <f t="shared" si="5"/>
        <v>0</v>
      </c>
      <c r="BO18" s="149">
        <f t="shared" ref="BO18:CT18" si="6">BO19-BO20</f>
        <v>0</v>
      </c>
      <c r="BP18" s="147">
        <f t="shared" si="6"/>
        <v>0</v>
      </c>
      <c r="BQ18" s="148">
        <f t="shared" si="6"/>
        <v>0</v>
      </c>
      <c r="BR18" s="148">
        <f t="shared" si="6"/>
        <v>0</v>
      </c>
      <c r="BS18" s="148">
        <f t="shared" si="6"/>
        <v>0</v>
      </c>
      <c r="BT18" s="149">
        <f t="shared" si="6"/>
        <v>0</v>
      </c>
      <c r="BU18" s="147">
        <f t="shared" si="6"/>
        <v>0</v>
      </c>
      <c r="BV18" s="148">
        <f t="shared" si="6"/>
        <v>0</v>
      </c>
      <c r="BW18" s="148">
        <f t="shared" si="6"/>
        <v>0</v>
      </c>
      <c r="BX18" s="148">
        <f t="shared" si="6"/>
        <v>0</v>
      </c>
      <c r="BY18" s="149">
        <f t="shared" si="6"/>
        <v>0</v>
      </c>
      <c r="BZ18" s="147">
        <f t="shared" si="6"/>
        <v>0</v>
      </c>
      <c r="CA18" s="148">
        <f t="shared" si="6"/>
        <v>0</v>
      </c>
      <c r="CB18" s="148">
        <f t="shared" si="6"/>
        <v>0</v>
      </c>
      <c r="CC18" s="148">
        <f t="shared" si="6"/>
        <v>0</v>
      </c>
      <c r="CD18" s="149">
        <f t="shared" si="6"/>
        <v>0</v>
      </c>
      <c r="CE18" s="147">
        <f t="shared" si="6"/>
        <v>0</v>
      </c>
      <c r="CF18" s="148">
        <f t="shared" si="6"/>
        <v>0</v>
      </c>
      <c r="CG18" s="148">
        <f t="shared" si="6"/>
        <v>0</v>
      </c>
      <c r="CH18" s="148">
        <f t="shared" si="6"/>
        <v>0</v>
      </c>
      <c r="CI18" s="149">
        <f t="shared" si="6"/>
        <v>0</v>
      </c>
      <c r="CJ18" s="147">
        <f t="shared" si="6"/>
        <v>-292442.25</v>
      </c>
      <c r="CK18" s="148">
        <f t="shared" si="6"/>
        <v>-43911.839999999997</v>
      </c>
      <c r="CL18" s="148">
        <f t="shared" si="6"/>
        <v>-4364.8800000000047</v>
      </c>
      <c r="CM18" s="148">
        <f t="shared" si="6"/>
        <v>-4364.8800000000047</v>
      </c>
      <c r="CN18" s="149">
        <f t="shared" si="6"/>
        <v>0</v>
      </c>
      <c r="CO18" s="147">
        <f t="shared" si="6"/>
        <v>0</v>
      </c>
      <c r="CP18" s="148">
        <f t="shared" si="6"/>
        <v>0</v>
      </c>
      <c r="CQ18" s="148">
        <f t="shared" si="6"/>
        <v>0</v>
      </c>
      <c r="CR18" s="148">
        <f t="shared" si="6"/>
        <v>0</v>
      </c>
      <c r="CS18" s="149">
        <f t="shared" si="6"/>
        <v>0</v>
      </c>
      <c r="CT18" s="147">
        <f t="shared" si="6"/>
        <v>0</v>
      </c>
      <c r="CU18" s="148">
        <f t="shared" ref="CU18:CX18" si="7">CU19-CU20</f>
        <v>0</v>
      </c>
      <c r="CV18" s="148">
        <f t="shared" si="7"/>
        <v>0</v>
      </c>
      <c r="CW18" s="148">
        <f t="shared" si="7"/>
        <v>0</v>
      </c>
      <c r="CX18" s="149">
        <f t="shared" si="7"/>
        <v>0</v>
      </c>
    </row>
    <row r="19" spans="1:102" ht="24" customHeight="1" x14ac:dyDescent="0.25">
      <c r="A19" s="13"/>
      <c r="B19" s="126" t="s">
        <v>34</v>
      </c>
      <c r="C19" s="150">
        <v>0</v>
      </c>
      <c r="D19" s="151">
        <v>0</v>
      </c>
      <c r="E19" s="151">
        <v>0</v>
      </c>
      <c r="F19" s="151">
        <v>0</v>
      </c>
      <c r="G19" s="152">
        <v>0</v>
      </c>
      <c r="H19" s="150">
        <v>0</v>
      </c>
      <c r="I19" s="151">
        <v>0</v>
      </c>
      <c r="J19" s="151">
        <v>0</v>
      </c>
      <c r="K19" s="151">
        <v>0</v>
      </c>
      <c r="L19" s="152">
        <v>0</v>
      </c>
      <c r="M19" s="150">
        <v>0</v>
      </c>
      <c r="N19" s="151">
        <v>0</v>
      </c>
      <c r="O19" s="151">
        <v>0</v>
      </c>
      <c r="P19" s="151">
        <v>0</v>
      </c>
      <c r="Q19" s="152">
        <v>0</v>
      </c>
      <c r="R19" s="150">
        <v>0</v>
      </c>
      <c r="S19" s="151">
        <v>0</v>
      </c>
      <c r="T19" s="151">
        <v>0</v>
      </c>
      <c r="U19" s="151">
        <v>0</v>
      </c>
      <c r="V19" s="152">
        <v>0</v>
      </c>
      <c r="W19" s="150">
        <v>0</v>
      </c>
      <c r="X19" s="151">
        <v>0</v>
      </c>
      <c r="Y19" s="151">
        <v>0</v>
      </c>
      <c r="Z19" s="151">
        <v>0</v>
      </c>
      <c r="AA19" s="152">
        <v>0</v>
      </c>
      <c r="AB19" s="150">
        <v>0</v>
      </c>
      <c r="AC19" s="151">
        <v>0</v>
      </c>
      <c r="AD19" s="151">
        <v>0</v>
      </c>
      <c r="AE19" s="151">
        <v>0</v>
      </c>
      <c r="AF19" s="152">
        <v>0</v>
      </c>
      <c r="AG19" s="150">
        <v>0</v>
      </c>
      <c r="AH19" s="151">
        <v>0</v>
      </c>
      <c r="AI19" s="151">
        <v>0</v>
      </c>
      <c r="AJ19" s="151">
        <v>0</v>
      </c>
      <c r="AK19" s="152">
        <v>0</v>
      </c>
      <c r="AL19" s="150">
        <v>0</v>
      </c>
      <c r="AM19" s="151">
        <v>0</v>
      </c>
      <c r="AN19" s="151">
        <v>0</v>
      </c>
      <c r="AO19" s="151">
        <v>0</v>
      </c>
      <c r="AP19" s="152">
        <v>0</v>
      </c>
      <c r="AQ19" s="150">
        <v>0</v>
      </c>
      <c r="AR19" s="151">
        <v>0</v>
      </c>
      <c r="AS19" s="151">
        <v>0</v>
      </c>
      <c r="AT19" s="151">
        <v>0</v>
      </c>
      <c r="AU19" s="152">
        <v>0</v>
      </c>
      <c r="AV19" s="150">
        <v>0</v>
      </c>
      <c r="AW19" s="151">
        <v>0</v>
      </c>
      <c r="AX19" s="151">
        <v>0</v>
      </c>
      <c r="AY19" s="151">
        <v>0</v>
      </c>
      <c r="AZ19" s="152">
        <v>0</v>
      </c>
      <c r="BA19" s="150">
        <v>0</v>
      </c>
      <c r="BB19" s="151">
        <v>0</v>
      </c>
      <c r="BC19" s="151">
        <v>0</v>
      </c>
      <c r="BD19" s="151">
        <v>0</v>
      </c>
      <c r="BE19" s="152">
        <v>0</v>
      </c>
      <c r="BF19" s="150">
        <v>0</v>
      </c>
      <c r="BG19" s="151">
        <v>0</v>
      </c>
      <c r="BH19" s="151">
        <v>0</v>
      </c>
      <c r="BI19" s="151">
        <v>0</v>
      </c>
      <c r="BJ19" s="152">
        <v>0</v>
      </c>
      <c r="BK19" s="150">
        <v>0</v>
      </c>
      <c r="BL19" s="151">
        <v>0</v>
      </c>
      <c r="BM19" s="151">
        <v>0</v>
      </c>
      <c r="BN19" s="151">
        <v>0</v>
      </c>
      <c r="BO19" s="152">
        <v>0</v>
      </c>
      <c r="BP19" s="150">
        <v>0</v>
      </c>
      <c r="BQ19" s="151">
        <v>0</v>
      </c>
      <c r="BR19" s="151">
        <v>0</v>
      </c>
      <c r="BS19" s="151">
        <v>0</v>
      </c>
      <c r="BT19" s="152">
        <v>0</v>
      </c>
      <c r="BU19" s="150">
        <v>0</v>
      </c>
      <c r="BV19" s="151">
        <v>0</v>
      </c>
      <c r="BW19" s="151">
        <v>0</v>
      </c>
      <c r="BX19" s="151">
        <v>0</v>
      </c>
      <c r="BY19" s="152">
        <v>0</v>
      </c>
      <c r="BZ19" s="150">
        <v>0</v>
      </c>
      <c r="CA19" s="151">
        <v>0</v>
      </c>
      <c r="CB19" s="151">
        <v>0</v>
      </c>
      <c r="CC19" s="151">
        <v>0</v>
      </c>
      <c r="CD19" s="152">
        <v>0</v>
      </c>
      <c r="CE19" s="150">
        <v>0</v>
      </c>
      <c r="CF19" s="151">
        <v>0</v>
      </c>
      <c r="CG19" s="151">
        <v>0</v>
      </c>
      <c r="CH19" s="151">
        <v>0</v>
      </c>
      <c r="CI19" s="152">
        <v>0</v>
      </c>
      <c r="CJ19" s="150">
        <v>2993411.27</v>
      </c>
      <c r="CK19" s="151">
        <v>209911.47</v>
      </c>
      <c r="CL19" s="151">
        <v>162110.9</v>
      </c>
      <c r="CM19" s="151">
        <v>162110.9</v>
      </c>
      <c r="CN19" s="152">
        <v>0</v>
      </c>
      <c r="CO19" s="150">
        <v>0</v>
      </c>
      <c r="CP19" s="151">
        <v>0</v>
      </c>
      <c r="CQ19" s="151">
        <v>0</v>
      </c>
      <c r="CR19" s="151">
        <v>0</v>
      </c>
      <c r="CS19" s="152">
        <v>0</v>
      </c>
      <c r="CT19" s="150">
        <v>0</v>
      </c>
      <c r="CU19" s="151">
        <v>0</v>
      </c>
      <c r="CV19" s="151">
        <v>0</v>
      </c>
      <c r="CW19" s="151">
        <v>0</v>
      </c>
      <c r="CX19" s="152">
        <v>0</v>
      </c>
    </row>
    <row r="20" spans="1:102" ht="24" customHeight="1" x14ac:dyDescent="0.25">
      <c r="A20" s="13"/>
      <c r="B20" s="126" t="s">
        <v>35</v>
      </c>
      <c r="C20" s="150">
        <v>0</v>
      </c>
      <c r="D20" s="151">
        <v>0</v>
      </c>
      <c r="E20" s="151">
        <v>0</v>
      </c>
      <c r="F20" s="151">
        <v>0</v>
      </c>
      <c r="G20" s="152">
        <v>0</v>
      </c>
      <c r="H20" s="150">
        <v>0</v>
      </c>
      <c r="I20" s="151">
        <v>0</v>
      </c>
      <c r="J20" s="151">
        <v>0</v>
      </c>
      <c r="K20" s="151">
        <v>0</v>
      </c>
      <c r="L20" s="152">
        <v>0</v>
      </c>
      <c r="M20" s="150">
        <v>0</v>
      </c>
      <c r="N20" s="151">
        <v>0</v>
      </c>
      <c r="O20" s="151">
        <v>0</v>
      </c>
      <c r="P20" s="151">
        <v>0</v>
      </c>
      <c r="Q20" s="152">
        <v>0</v>
      </c>
      <c r="R20" s="150">
        <v>0</v>
      </c>
      <c r="S20" s="151">
        <v>0</v>
      </c>
      <c r="T20" s="151">
        <v>0</v>
      </c>
      <c r="U20" s="151">
        <v>0</v>
      </c>
      <c r="V20" s="152">
        <v>0</v>
      </c>
      <c r="W20" s="150">
        <v>0</v>
      </c>
      <c r="X20" s="151">
        <v>0</v>
      </c>
      <c r="Y20" s="151">
        <v>0</v>
      </c>
      <c r="Z20" s="151">
        <v>0</v>
      </c>
      <c r="AA20" s="152">
        <v>0</v>
      </c>
      <c r="AB20" s="150">
        <v>0</v>
      </c>
      <c r="AC20" s="151">
        <v>0</v>
      </c>
      <c r="AD20" s="151">
        <v>0</v>
      </c>
      <c r="AE20" s="151">
        <v>0</v>
      </c>
      <c r="AF20" s="152">
        <v>0</v>
      </c>
      <c r="AG20" s="150">
        <v>0</v>
      </c>
      <c r="AH20" s="151">
        <v>0</v>
      </c>
      <c r="AI20" s="151">
        <v>0</v>
      </c>
      <c r="AJ20" s="151">
        <v>0</v>
      </c>
      <c r="AK20" s="152">
        <v>0</v>
      </c>
      <c r="AL20" s="150">
        <v>0</v>
      </c>
      <c r="AM20" s="151">
        <v>0</v>
      </c>
      <c r="AN20" s="151">
        <v>0</v>
      </c>
      <c r="AO20" s="151">
        <v>0</v>
      </c>
      <c r="AP20" s="152">
        <v>0</v>
      </c>
      <c r="AQ20" s="150">
        <v>0</v>
      </c>
      <c r="AR20" s="151">
        <v>0</v>
      </c>
      <c r="AS20" s="151">
        <v>0</v>
      </c>
      <c r="AT20" s="151">
        <v>0</v>
      </c>
      <c r="AU20" s="152">
        <v>0</v>
      </c>
      <c r="AV20" s="150">
        <v>0</v>
      </c>
      <c r="AW20" s="151">
        <v>0</v>
      </c>
      <c r="AX20" s="151">
        <v>0</v>
      </c>
      <c r="AY20" s="151">
        <v>0</v>
      </c>
      <c r="AZ20" s="152">
        <v>0</v>
      </c>
      <c r="BA20" s="150">
        <v>0</v>
      </c>
      <c r="BB20" s="151">
        <v>0</v>
      </c>
      <c r="BC20" s="151">
        <v>0</v>
      </c>
      <c r="BD20" s="151">
        <v>0</v>
      </c>
      <c r="BE20" s="152">
        <v>0</v>
      </c>
      <c r="BF20" s="150">
        <v>0</v>
      </c>
      <c r="BG20" s="151">
        <v>0</v>
      </c>
      <c r="BH20" s="151">
        <v>0</v>
      </c>
      <c r="BI20" s="151">
        <v>0</v>
      </c>
      <c r="BJ20" s="152">
        <v>0</v>
      </c>
      <c r="BK20" s="150">
        <v>0</v>
      </c>
      <c r="BL20" s="151">
        <v>0</v>
      </c>
      <c r="BM20" s="151">
        <v>0</v>
      </c>
      <c r="BN20" s="151">
        <v>0</v>
      </c>
      <c r="BO20" s="152">
        <v>0</v>
      </c>
      <c r="BP20" s="150">
        <v>0</v>
      </c>
      <c r="BQ20" s="151">
        <v>0</v>
      </c>
      <c r="BR20" s="151">
        <v>0</v>
      </c>
      <c r="BS20" s="151">
        <v>0</v>
      </c>
      <c r="BT20" s="152">
        <v>0</v>
      </c>
      <c r="BU20" s="150">
        <v>0</v>
      </c>
      <c r="BV20" s="151">
        <v>0</v>
      </c>
      <c r="BW20" s="151">
        <v>0</v>
      </c>
      <c r="BX20" s="151">
        <v>0</v>
      </c>
      <c r="BY20" s="152">
        <v>0</v>
      </c>
      <c r="BZ20" s="150">
        <v>0</v>
      </c>
      <c r="CA20" s="151">
        <v>0</v>
      </c>
      <c r="CB20" s="151">
        <v>0</v>
      </c>
      <c r="CC20" s="151">
        <v>0</v>
      </c>
      <c r="CD20" s="152">
        <v>0</v>
      </c>
      <c r="CE20" s="150">
        <v>0</v>
      </c>
      <c r="CF20" s="151">
        <v>0</v>
      </c>
      <c r="CG20" s="151">
        <v>0</v>
      </c>
      <c r="CH20" s="151">
        <v>0</v>
      </c>
      <c r="CI20" s="152">
        <v>0</v>
      </c>
      <c r="CJ20" s="150">
        <v>3285853.52</v>
      </c>
      <c r="CK20" s="151">
        <v>253823.31</v>
      </c>
      <c r="CL20" s="151">
        <v>166475.78</v>
      </c>
      <c r="CM20" s="151">
        <v>166475.78</v>
      </c>
      <c r="CN20" s="152">
        <v>0</v>
      </c>
      <c r="CO20" s="150">
        <v>0</v>
      </c>
      <c r="CP20" s="151">
        <v>0</v>
      </c>
      <c r="CQ20" s="151">
        <v>0</v>
      </c>
      <c r="CR20" s="151">
        <v>0</v>
      </c>
      <c r="CS20" s="152">
        <v>0</v>
      </c>
      <c r="CT20" s="150">
        <v>0</v>
      </c>
      <c r="CU20" s="151">
        <v>0</v>
      </c>
      <c r="CV20" s="151">
        <v>0</v>
      </c>
      <c r="CW20" s="151">
        <v>0</v>
      </c>
      <c r="CX20" s="152">
        <v>0</v>
      </c>
    </row>
    <row r="21" spans="1:102" ht="24" customHeight="1" x14ac:dyDescent="0.25">
      <c r="A21" s="13"/>
      <c r="B21" s="114" t="s">
        <v>16</v>
      </c>
      <c r="C21" s="153">
        <f t="shared" ref="C21:AH21" si="8">C14-C15</f>
        <v>237907.78999999911</v>
      </c>
      <c r="D21" s="154">
        <f t="shared" si="8"/>
        <v>38821.160000000033</v>
      </c>
      <c r="E21" s="154">
        <f t="shared" si="8"/>
        <v>2509.8299999999872</v>
      </c>
      <c r="F21" s="154">
        <f t="shared" si="8"/>
        <v>2509.8299999999872</v>
      </c>
      <c r="G21" s="155">
        <f t="shared" si="8"/>
        <v>0</v>
      </c>
      <c r="H21" s="153">
        <f t="shared" si="8"/>
        <v>520163.04000000004</v>
      </c>
      <c r="I21" s="154">
        <f t="shared" si="8"/>
        <v>67865</v>
      </c>
      <c r="J21" s="154">
        <f t="shared" si="8"/>
        <v>9749.4800000000032</v>
      </c>
      <c r="K21" s="154">
        <f t="shared" si="8"/>
        <v>9749.4800000000032</v>
      </c>
      <c r="L21" s="155">
        <f t="shared" si="8"/>
        <v>0</v>
      </c>
      <c r="M21" s="153">
        <f t="shared" si="8"/>
        <v>11047366.82</v>
      </c>
      <c r="N21" s="154">
        <f t="shared" si="8"/>
        <v>8547.8800000000047</v>
      </c>
      <c r="O21" s="154">
        <f t="shared" si="8"/>
        <v>-308.93000000000029</v>
      </c>
      <c r="P21" s="154">
        <f t="shared" si="8"/>
        <v>-308.93000000000029</v>
      </c>
      <c r="Q21" s="155">
        <f t="shared" si="8"/>
        <v>0</v>
      </c>
      <c r="R21" s="153">
        <f t="shared" si="8"/>
        <v>1138725.83</v>
      </c>
      <c r="S21" s="154">
        <f t="shared" si="8"/>
        <v>148810.12</v>
      </c>
      <c r="T21" s="154">
        <f t="shared" si="8"/>
        <v>27870.39</v>
      </c>
      <c r="U21" s="154">
        <f t="shared" si="8"/>
        <v>27870.39</v>
      </c>
      <c r="V21" s="155">
        <f t="shared" si="8"/>
        <v>0</v>
      </c>
      <c r="W21" s="153">
        <f t="shared" si="8"/>
        <v>97405.350000000093</v>
      </c>
      <c r="X21" s="154">
        <f t="shared" si="8"/>
        <v>-642</v>
      </c>
      <c r="Y21" s="154">
        <f t="shared" si="8"/>
        <v>9056.3399999999965</v>
      </c>
      <c r="Z21" s="154">
        <f t="shared" si="8"/>
        <v>9056.3399999999965</v>
      </c>
      <c r="AA21" s="155">
        <f t="shared" si="8"/>
        <v>0</v>
      </c>
      <c r="AB21" s="153">
        <f t="shared" si="8"/>
        <v>0</v>
      </c>
      <c r="AC21" s="154">
        <f t="shared" si="8"/>
        <v>-4.0000000008149073E-2</v>
      </c>
      <c r="AD21" s="154">
        <f t="shared" si="8"/>
        <v>1.0000000002037268E-2</v>
      </c>
      <c r="AE21" s="154">
        <f t="shared" si="8"/>
        <v>1.0000000002037268E-2</v>
      </c>
      <c r="AF21" s="155">
        <f t="shared" si="8"/>
        <v>0</v>
      </c>
      <c r="AG21" s="153">
        <f t="shared" si="8"/>
        <v>0</v>
      </c>
      <c r="AH21" s="154">
        <f t="shared" si="8"/>
        <v>0</v>
      </c>
      <c r="AI21" s="154">
        <f t="shared" ref="AI21:BN21" si="9">AI14-AI15</f>
        <v>0</v>
      </c>
      <c r="AJ21" s="154">
        <f t="shared" si="9"/>
        <v>0</v>
      </c>
      <c r="AK21" s="155">
        <f t="shared" si="9"/>
        <v>0</v>
      </c>
      <c r="AL21" s="153">
        <f t="shared" si="9"/>
        <v>0</v>
      </c>
      <c r="AM21" s="154">
        <f t="shared" si="9"/>
        <v>0</v>
      </c>
      <c r="AN21" s="154">
        <f t="shared" si="9"/>
        <v>0</v>
      </c>
      <c r="AO21" s="154">
        <f t="shared" si="9"/>
        <v>0</v>
      </c>
      <c r="AP21" s="155">
        <f t="shared" si="9"/>
        <v>0</v>
      </c>
      <c r="AQ21" s="153">
        <f t="shared" si="9"/>
        <v>-2004857.6300000004</v>
      </c>
      <c r="AR21" s="154">
        <f t="shared" si="9"/>
        <v>-236671.96999999997</v>
      </c>
      <c r="AS21" s="154">
        <f t="shared" si="9"/>
        <v>-62188.01999999999</v>
      </c>
      <c r="AT21" s="154">
        <f t="shared" si="9"/>
        <v>-62188.01999999999</v>
      </c>
      <c r="AU21" s="155">
        <f t="shared" si="9"/>
        <v>0</v>
      </c>
      <c r="AV21" s="153">
        <f t="shared" si="9"/>
        <v>0</v>
      </c>
      <c r="AW21" s="154">
        <f t="shared" si="9"/>
        <v>0</v>
      </c>
      <c r="AX21" s="154">
        <f t="shared" si="9"/>
        <v>0</v>
      </c>
      <c r="AY21" s="154">
        <f t="shared" si="9"/>
        <v>0</v>
      </c>
      <c r="AZ21" s="155">
        <f t="shared" si="9"/>
        <v>0</v>
      </c>
      <c r="BA21" s="153">
        <f t="shared" si="9"/>
        <v>0</v>
      </c>
      <c r="BB21" s="154">
        <f t="shared" si="9"/>
        <v>0</v>
      </c>
      <c r="BC21" s="154">
        <f t="shared" si="9"/>
        <v>0</v>
      </c>
      <c r="BD21" s="154">
        <f t="shared" si="9"/>
        <v>0</v>
      </c>
      <c r="BE21" s="155">
        <f t="shared" si="9"/>
        <v>0</v>
      </c>
      <c r="BF21" s="153">
        <f t="shared" si="9"/>
        <v>0</v>
      </c>
      <c r="BG21" s="154">
        <f t="shared" si="9"/>
        <v>0</v>
      </c>
      <c r="BH21" s="154">
        <f t="shared" si="9"/>
        <v>0</v>
      </c>
      <c r="BI21" s="154">
        <f t="shared" si="9"/>
        <v>0</v>
      </c>
      <c r="BJ21" s="155">
        <f t="shared" si="9"/>
        <v>0</v>
      </c>
      <c r="BK21" s="153">
        <f t="shared" si="9"/>
        <v>0</v>
      </c>
      <c r="BL21" s="154">
        <f t="shared" si="9"/>
        <v>0</v>
      </c>
      <c r="BM21" s="154">
        <f t="shared" si="9"/>
        <v>0</v>
      </c>
      <c r="BN21" s="154">
        <f t="shared" si="9"/>
        <v>0</v>
      </c>
      <c r="BO21" s="155">
        <f t="shared" ref="BO21:CX21" si="10">BO14-BO15</f>
        <v>0</v>
      </c>
      <c r="BP21" s="153">
        <f t="shared" si="10"/>
        <v>-8812904.3699999992</v>
      </c>
      <c r="BQ21" s="154">
        <f t="shared" si="10"/>
        <v>6.6899999999441206</v>
      </c>
      <c r="BR21" s="154">
        <f t="shared" si="10"/>
        <v>2.8200000000069849</v>
      </c>
      <c r="BS21" s="154">
        <f t="shared" si="10"/>
        <v>2.8200000000069849</v>
      </c>
      <c r="BT21" s="155">
        <f t="shared" si="10"/>
        <v>0</v>
      </c>
      <c r="BU21" s="153">
        <f t="shared" si="10"/>
        <v>-2169244.6800000002</v>
      </c>
      <c r="BV21" s="154">
        <f t="shared" si="10"/>
        <v>0</v>
      </c>
      <c r="BW21" s="154">
        <f t="shared" si="10"/>
        <v>0</v>
      </c>
      <c r="BX21" s="154">
        <f t="shared" si="10"/>
        <v>0</v>
      </c>
      <c r="BY21" s="155">
        <f t="shared" si="10"/>
        <v>0</v>
      </c>
      <c r="BZ21" s="153">
        <f t="shared" si="10"/>
        <v>0</v>
      </c>
      <c r="CA21" s="154">
        <f t="shared" si="10"/>
        <v>0</v>
      </c>
      <c r="CB21" s="154">
        <f t="shared" si="10"/>
        <v>0</v>
      </c>
      <c r="CC21" s="154">
        <f t="shared" si="10"/>
        <v>0</v>
      </c>
      <c r="CD21" s="155">
        <f t="shared" si="10"/>
        <v>0</v>
      </c>
      <c r="CE21" s="153">
        <f t="shared" si="10"/>
        <v>0</v>
      </c>
      <c r="CF21" s="154">
        <f t="shared" si="10"/>
        <v>0</v>
      </c>
      <c r="CG21" s="154">
        <f t="shared" si="10"/>
        <v>0</v>
      </c>
      <c r="CH21" s="154">
        <f t="shared" si="10"/>
        <v>0</v>
      </c>
      <c r="CI21" s="155">
        <f t="shared" si="10"/>
        <v>0</v>
      </c>
      <c r="CJ21" s="153">
        <f t="shared" si="10"/>
        <v>-2.9999999795109034E-2</v>
      </c>
      <c r="CK21" s="154">
        <f t="shared" si="10"/>
        <v>0.17999999993480742</v>
      </c>
      <c r="CL21" s="154">
        <f t="shared" si="10"/>
        <v>0.16999999999825377</v>
      </c>
      <c r="CM21" s="154">
        <f t="shared" si="10"/>
        <v>0.16999999999825377</v>
      </c>
      <c r="CN21" s="155">
        <f t="shared" si="10"/>
        <v>0</v>
      </c>
      <c r="CO21" s="153">
        <f t="shared" si="10"/>
        <v>-41997.479999999981</v>
      </c>
      <c r="CP21" s="154">
        <f t="shared" si="10"/>
        <v>-7559.820000000007</v>
      </c>
      <c r="CQ21" s="154">
        <f t="shared" si="10"/>
        <v>0</v>
      </c>
      <c r="CR21" s="154">
        <f t="shared" si="10"/>
        <v>0</v>
      </c>
      <c r="CS21" s="155">
        <f t="shared" si="10"/>
        <v>0</v>
      </c>
      <c r="CT21" s="153">
        <f t="shared" si="10"/>
        <v>-3418681.7</v>
      </c>
      <c r="CU21" s="154">
        <f t="shared" si="10"/>
        <v>-367066.25</v>
      </c>
      <c r="CV21" s="154">
        <f t="shared" si="10"/>
        <v>-89148.69</v>
      </c>
      <c r="CW21" s="154">
        <f t="shared" si="10"/>
        <v>-89148.69</v>
      </c>
      <c r="CX21" s="155">
        <f t="shared" si="10"/>
        <v>0</v>
      </c>
    </row>
    <row r="22" spans="1:102" ht="24" customHeight="1" x14ac:dyDescent="0.25">
      <c r="A22" s="13"/>
      <c r="B22" s="113" t="s">
        <v>22</v>
      </c>
      <c r="C22" s="117">
        <f t="shared" ref="C22:AH22" si="11">IFERROR(C21/C14,0)</f>
        <v>2.7007443888735598E-2</v>
      </c>
      <c r="D22" s="115">
        <f t="shared" si="11"/>
        <v>3.6699211586092184E-2</v>
      </c>
      <c r="E22" s="115">
        <f t="shared" si="11"/>
        <v>9.4929082037898075E-3</v>
      </c>
      <c r="F22" s="115">
        <f t="shared" si="11"/>
        <v>9.4929082037898075E-3</v>
      </c>
      <c r="G22" s="118">
        <f t="shared" si="11"/>
        <v>0</v>
      </c>
      <c r="H22" s="117">
        <f t="shared" si="11"/>
        <v>0.21616725103571918</v>
      </c>
      <c r="I22" s="115">
        <f t="shared" si="11"/>
        <v>0.23567673063432862</v>
      </c>
      <c r="J22" s="115">
        <f t="shared" si="11"/>
        <v>0.13409088408428238</v>
      </c>
      <c r="K22" s="115">
        <f t="shared" si="11"/>
        <v>0.13409088408428238</v>
      </c>
      <c r="L22" s="118">
        <f t="shared" si="11"/>
        <v>0</v>
      </c>
      <c r="M22" s="117">
        <f t="shared" si="11"/>
        <v>0.90386926408265955</v>
      </c>
      <c r="N22" s="115">
        <f t="shared" si="11"/>
        <v>6.884685853205616E-2</v>
      </c>
      <c r="O22" s="115">
        <f t="shared" si="11"/>
        <v>-6.4416875373895476E-3</v>
      </c>
      <c r="P22" s="115">
        <f t="shared" si="11"/>
        <v>-6.4416875373895476E-3</v>
      </c>
      <c r="Q22" s="118">
        <f t="shared" si="11"/>
        <v>0</v>
      </c>
      <c r="R22" s="117">
        <f t="shared" si="11"/>
        <v>0.39248991799959332</v>
      </c>
      <c r="S22" s="115">
        <f t="shared" si="11"/>
        <v>0.46107056775243876</v>
      </c>
      <c r="T22" s="115">
        <f t="shared" si="11"/>
        <v>0.27927812375024286</v>
      </c>
      <c r="U22" s="115">
        <f t="shared" si="11"/>
        <v>0.27927812375024286</v>
      </c>
      <c r="V22" s="118">
        <f t="shared" si="11"/>
        <v>0</v>
      </c>
      <c r="W22" s="117">
        <f t="shared" si="11"/>
        <v>6.3703348362312243E-2</v>
      </c>
      <c r="X22" s="115">
        <f t="shared" si="11"/>
        <v>-4.2753541151948219E-3</v>
      </c>
      <c r="Y22" s="115">
        <f t="shared" si="11"/>
        <v>0.14482497241456505</v>
      </c>
      <c r="Z22" s="115">
        <f t="shared" si="11"/>
        <v>0.14482497241456505</v>
      </c>
      <c r="AA22" s="118">
        <f t="shared" si="11"/>
        <v>0</v>
      </c>
      <c r="AB22" s="117">
        <f t="shared" si="11"/>
        <v>0</v>
      </c>
      <c r="AC22" s="115">
        <f t="shared" si="11"/>
        <v>-2.8664403617841209E-7</v>
      </c>
      <c r="AD22" s="115">
        <f t="shared" si="11"/>
        <v>2.5591718934435727E-7</v>
      </c>
      <c r="AE22" s="115">
        <f t="shared" si="11"/>
        <v>2.5591718934435727E-7</v>
      </c>
      <c r="AF22" s="118">
        <f t="shared" si="11"/>
        <v>0</v>
      </c>
      <c r="AG22" s="117">
        <f t="shared" si="11"/>
        <v>0</v>
      </c>
      <c r="AH22" s="115">
        <f t="shared" si="11"/>
        <v>0</v>
      </c>
      <c r="AI22" s="115">
        <f t="shared" ref="AI22:BN22" si="12">IFERROR(AI21/AI14,0)</f>
        <v>0</v>
      </c>
      <c r="AJ22" s="115">
        <f t="shared" si="12"/>
        <v>0</v>
      </c>
      <c r="AK22" s="118">
        <f t="shared" si="12"/>
        <v>0</v>
      </c>
      <c r="AL22" s="117">
        <f t="shared" si="12"/>
        <v>0</v>
      </c>
      <c r="AM22" s="115">
        <f t="shared" si="12"/>
        <v>0</v>
      </c>
      <c r="AN22" s="115">
        <f t="shared" si="12"/>
        <v>0</v>
      </c>
      <c r="AO22" s="115">
        <f t="shared" si="12"/>
        <v>0</v>
      </c>
      <c r="AP22" s="118">
        <f t="shared" si="12"/>
        <v>0</v>
      </c>
      <c r="AQ22" s="117">
        <f t="shared" si="12"/>
        <v>-0.64855991391378087</v>
      </c>
      <c r="AR22" s="115">
        <f t="shared" si="12"/>
        <v>-0.88028891922718044</v>
      </c>
      <c r="AS22" s="115">
        <f t="shared" si="12"/>
        <v>-0.4325115792161936</v>
      </c>
      <c r="AT22" s="115">
        <f t="shared" si="12"/>
        <v>-0.4325115792161936</v>
      </c>
      <c r="AU22" s="118">
        <f t="shared" si="12"/>
        <v>0</v>
      </c>
      <c r="AV22" s="117">
        <f t="shared" si="12"/>
        <v>0</v>
      </c>
      <c r="AW22" s="115">
        <f t="shared" si="12"/>
        <v>0</v>
      </c>
      <c r="AX22" s="115">
        <f t="shared" si="12"/>
        <v>0</v>
      </c>
      <c r="AY22" s="115">
        <f t="shared" si="12"/>
        <v>0</v>
      </c>
      <c r="AZ22" s="118">
        <f t="shared" si="12"/>
        <v>0</v>
      </c>
      <c r="BA22" s="117">
        <f t="shared" si="12"/>
        <v>0</v>
      </c>
      <c r="BB22" s="115">
        <f t="shared" si="12"/>
        <v>0</v>
      </c>
      <c r="BC22" s="115">
        <f t="shared" si="12"/>
        <v>0</v>
      </c>
      <c r="BD22" s="115">
        <f t="shared" si="12"/>
        <v>0</v>
      </c>
      <c r="BE22" s="118">
        <f t="shared" si="12"/>
        <v>0</v>
      </c>
      <c r="BF22" s="117">
        <f t="shared" si="12"/>
        <v>0</v>
      </c>
      <c r="BG22" s="115">
        <f t="shared" si="12"/>
        <v>0</v>
      </c>
      <c r="BH22" s="115">
        <f t="shared" si="12"/>
        <v>0</v>
      </c>
      <c r="BI22" s="115">
        <f t="shared" si="12"/>
        <v>0</v>
      </c>
      <c r="BJ22" s="118">
        <f t="shared" si="12"/>
        <v>0</v>
      </c>
      <c r="BK22" s="117">
        <f t="shared" si="12"/>
        <v>0</v>
      </c>
      <c r="BL22" s="115">
        <f t="shared" si="12"/>
        <v>0</v>
      </c>
      <c r="BM22" s="115">
        <f t="shared" si="12"/>
        <v>0</v>
      </c>
      <c r="BN22" s="115">
        <f t="shared" si="12"/>
        <v>0</v>
      </c>
      <c r="BO22" s="118">
        <f t="shared" ref="BO22:CT22" si="13">IFERROR(BO21/BO14,0)</f>
        <v>0</v>
      </c>
      <c r="BP22" s="117">
        <f t="shared" si="13"/>
        <v>-8812904.3699999992</v>
      </c>
      <c r="BQ22" s="115">
        <f t="shared" si="13"/>
        <v>6.9770590959034225E-6</v>
      </c>
      <c r="BR22" s="115">
        <f t="shared" si="13"/>
        <v>8.9798621814281956E-6</v>
      </c>
      <c r="BS22" s="115">
        <f t="shared" si="13"/>
        <v>8.9798621814281956E-6</v>
      </c>
      <c r="BT22" s="118">
        <f t="shared" si="13"/>
        <v>0</v>
      </c>
      <c r="BU22" s="117">
        <f t="shared" si="13"/>
        <v>-2.6351752941004971</v>
      </c>
      <c r="BV22" s="115">
        <f t="shared" si="13"/>
        <v>0</v>
      </c>
      <c r="BW22" s="115">
        <f t="shared" si="13"/>
        <v>0</v>
      </c>
      <c r="BX22" s="115">
        <f t="shared" si="13"/>
        <v>0</v>
      </c>
      <c r="BY22" s="118">
        <f t="shared" si="13"/>
        <v>0</v>
      </c>
      <c r="BZ22" s="117">
        <f t="shared" si="13"/>
        <v>0</v>
      </c>
      <c r="CA22" s="115">
        <f t="shared" si="13"/>
        <v>0</v>
      </c>
      <c r="CB22" s="115">
        <f t="shared" si="13"/>
        <v>0</v>
      </c>
      <c r="CC22" s="115">
        <f t="shared" si="13"/>
        <v>0</v>
      </c>
      <c r="CD22" s="118">
        <f t="shared" si="13"/>
        <v>0</v>
      </c>
      <c r="CE22" s="117">
        <f t="shared" si="13"/>
        <v>0</v>
      </c>
      <c r="CF22" s="115">
        <f t="shared" si="13"/>
        <v>0</v>
      </c>
      <c r="CG22" s="115">
        <f t="shared" si="13"/>
        <v>0</v>
      </c>
      <c r="CH22" s="115">
        <f t="shared" si="13"/>
        <v>0</v>
      </c>
      <c r="CI22" s="118">
        <f t="shared" si="13"/>
        <v>0</v>
      </c>
      <c r="CJ22" s="117">
        <f t="shared" si="13"/>
        <v>-1.0310723907375685E-8</v>
      </c>
      <c r="CK22" s="115">
        <f t="shared" si="13"/>
        <v>5.6277435229301608E-7</v>
      </c>
      <c r="CL22" s="115">
        <f t="shared" si="13"/>
        <v>1.6749923639881939E-6</v>
      </c>
      <c r="CM22" s="115">
        <f t="shared" si="13"/>
        <v>1.6749923639881939E-6</v>
      </c>
      <c r="CN22" s="118">
        <f t="shared" si="13"/>
        <v>0</v>
      </c>
      <c r="CO22" s="117">
        <f t="shared" si="13"/>
        <v>-1.74842765394677E-2</v>
      </c>
      <c r="CP22" s="115">
        <f t="shared" si="13"/>
        <v>-2.9634600207376606E-2</v>
      </c>
      <c r="CQ22" s="115">
        <f t="shared" si="13"/>
        <v>0</v>
      </c>
      <c r="CR22" s="115">
        <f t="shared" si="13"/>
        <v>0</v>
      </c>
      <c r="CS22" s="118">
        <f t="shared" si="13"/>
        <v>0</v>
      </c>
      <c r="CT22" s="117">
        <f t="shared" si="13"/>
        <v>-683736.34000000008</v>
      </c>
      <c r="CU22" s="115">
        <f t="shared" ref="CU22:CX22" si="14">IFERROR(CU21/CU14,0)</f>
        <v>-7.3413250000000003</v>
      </c>
      <c r="CV22" s="115">
        <f t="shared" si="14"/>
        <v>-8.9148689999999995</v>
      </c>
      <c r="CW22" s="115">
        <f t="shared" si="14"/>
        <v>-8.9148689999999995</v>
      </c>
      <c r="CX22" s="118">
        <f t="shared" si="14"/>
        <v>0</v>
      </c>
    </row>
    <row r="23" spans="1:102" ht="24" customHeight="1" x14ac:dyDescent="0.25">
      <c r="A23" s="13"/>
      <c r="B23" s="162" t="s">
        <v>289</v>
      </c>
      <c r="C23" s="409">
        <f ca="1">IF(COLUMN(C21)=3,C21,C21+OFFSET(C23,0,-5))</f>
        <v>237907.78999999911</v>
      </c>
      <c r="D23" s="410">
        <f ca="1">IF(COLUMN(D21)=4,D21,D21+OFFSET(D23,0,-5))</f>
        <v>38821.160000000033</v>
      </c>
      <c r="E23" s="410">
        <f ca="1">IF(COLUMN(E21)=5,E21,E21+OFFSET(E23,0,-5))</f>
        <v>2509.8299999999872</v>
      </c>
      <c r="F23" s="410">
        <f ca="1">IF(COLUMN(F21)=6,F21,F21+OFFSET(F23,0,-5))</f>
        <v>2509.8299999999872</v>
      </c>
      <c r="G23" s="411">
        <f ca="1">IF(COLUMN(G21)=7,G21,G21+OFFSET(G23,0,-5))</f>
        <v>0</v>
      </c>
      <c r="H23" s="409">
        <f ca="1">IF(COLUMN(H21)=3,H21,H21+OFFSET(H23,0,-5))</f>
        <v>758070.82999999914</v>
      </c>
      <c r="I23" s="410">
        <f ca="1">IF(COLUMN(I21)=4,I21,I21+OFFSET(I23,0,-5))</f>
        <v>106686.16000000003</v>
      </c>
      <c r="J23" s="410">
        <f ca="1">IF(COLUMN(J21)=5,J21,J21+OFFSET(J23,0,-5))</f>
        <v>12259.30999999999</v>
      </c>
      <c r="K23" s="410">
        <f ca="1">IF(COLUMN(K21)=6,K21,K21+OFFSET(K23,0,-5))</f>
        <v>12259.30999999999</v>
      </c>
      <c r="L23" s="411">
        <f ca="1">IF(COLUMN(L21)=7,L21,L21+OFFSET(L23,0,-5))</f>
        <v>0</v>
      </c>
      <c r="M23" s="409">
        <f ca="1">IF(COLUMN(M21)=3,M21,M21+OFFSET(M23,0,-5))</f>
        <v>11805437.649999999</v>
      </c>
      <c r="N23" s="410">
        <f ca="1">IF(COLUMN(N21)=4,N21,N21+OFFSET(N23,0,-5))</f>
        <v>115234.04000000004</v>
      </c>
      <c r="O23" s="410">
        <f ca="1">IF(COLUMN(O21)=5,O21,O21+OFFSET(O23,0,-5))</f>
        <v>11950.37999999999</v>
      </c>
      <c r="P23" s="410">
        <f ca="1">IF(COLUMN(P21)=6,P21,P21+OFFSET(P23,0,-5))</f>
        <v>11950.37999999999</v>
      </c>
      <c r="Q23" s="411">
        <f ca="1">IF(COLUMN(Q21)=7,Q21,Q21+OFFSET(Q23,0,-5))</f>
        <v>0</v>
      </c>
      <c r="R23" s="409">
        <f ca="1">IF(COLUMN(R21)=3,R21,R21+OFFSET(R23,0,-5))</f>
        <v>12944163.479999999</v>
      </c>
      <c r="S23" s="410">
        <f ca="1">IF(COLUMN(S21)=4,S21,S21+OFFSET(S23,0,-5))</f>
        <v>264044.16000000003</v>
      </c>
      <c r="T23" s="410">
        <f ca="1">IF(COLUMN(T21)=5,T21,T21+OFFSET(T23,0,-5))</f>
        <v>39820.76999999999</v>
      </c>
      <c r="U23" s="410">
        <f ca="1">IF(COLUMN(U21)=6,U21,U21+OFFSET(U23,0,-5))</f>
        <v>39820.76999999999</v>
      </c>
      <c r="V23" s="411">
        <f ca="1">IF(COLUMN(V21)=7,V21,V21+OFFSET(V23,0,-5))</f>
        <v>0</v>
      </c>
      <c r="W23" s="409">
        <f ca="1">IF(COLUMN(W21)=3,W21,W21+OFFSET(W23,0,-5))</f>
        <v>13041568.829999998</v>
      </c>
      <c r="X23" s="410">
        <f ca="1">IF(COLUMN(X21)=4,X21,X21+OFFSET(X23,0,-5))</f>
        <v>263402.16000000003</v>
      </c>
      <c r="Y23" s="410">
        <f ca="1">IF(COLUMN(Y21)=5,Y21,Y21+OFFSET(Y23,0,-5))</f>
        <v>48877.109999999986</v>
      </c>
      <c r="Z23" s="410">
        <f ca="1">IF(COLUMN(Z21)=6,Z21,Z21+OFFSET(Z23,0,-5))</f>
        <v>48877.109999999986</v>
      </c>
      <c r="AA23" s="411">
        <f ca="1">IF(COLUMN(AA21)=7,AA21,AA21+OFFSET(AA23,0,-5))</f>
        <v>0</v>
      </c>
      <c r="AB23" s="409">
        <f ca="1">IF(COLUMN(AB21)=3,AB21,AB21+OFFSET(AB23,0,-5))</f>
        <v>13041568.829999998</v>
      </c>
      <c r="AC23" s="410">
        <f ca="1">IF(COLUMN(AC21)=4,AC21,AC21+OFFSET(AC23,0,-5))</f>
        <v>263402.12</v>
      </c>
      <c r="AD23" s="410">
        <f ca="1">IF(COLUMN(AD21)=5,AD21,AD21+OFFSET(AD23,0,-5))</f>
        <v>48877.119999999988</v>
      </c>
      <c r="AE23" s="410">
        <f ca="1">IF(COLUMN(AE21)=6,AE21,AE21+OFFSET(AE23,0,-5))</f>
        <v>48877.119999999988</v>
      </c>
      <c r="AF23" s="411">
        <f ca="1">IF(COLUMN(AF21)=7,AF21,AF21+OFFSET(AF23,0,-5))</f>
        <v>0</v>
      </c>
      <c r="AG23" s="409">
        <f ca="1">IF(COLUMN(AG21)=3,AG21,AG21+OFFSET(AG23,0,-5))</f>
        <v>13041568.829999998</v>
      </c>
      <c r="AH23" s="410">
        <f ca="1">IF(COLUMN(AH21)=4,AH21,AH21+OFFSET(AH23,0,-5))</f>
        <v>263402.12</v>
      </c>
      <c r="AI23" s="410">
        <f ca="1">IF(COLUMN(AI21)=5,AI21,AI21+OFFSET(AI23,0,-5))</f>
        <v>48877.119999999988</v>
      </c>
      <c r="AJ23" s="410">
        <f ca="1">IF(COLUMN(AJ21)=6,AJ21,AJ21+OFFSET(AJ23,0,-5))</f>
        <v>48877.119999999988</v>
      </c>
      <c r="AK23" s="411">
        <f ca="1">IF(COLUMN(AK21)=7,AK21,AK21+OFFSET(AK23,0,-5))</f>
        <v>0</v>
      </c>
      <c r="AL23" s="409">
        <f ca="1">IF(COLUMN(AL21)=3,AL21,AL21+OFFSET(AL23,0,-5))</f>
        <v>13041568.829999998</v>
      </c>
      <c r="AM23" s="410">
        <f ca="1">IF(COLUMN(AM21)=4,AM21,AM21+OFFSET(AM23,0,-5))</f>
        <v>263402.12</v>
      </c>
      <c r="AN23" s="410">
        <f ca="1">IF(COLUMN(AN21)=5,AN21,AN21+OFFSET(AN23,0,-5))</f>
        <v>48877.119999999988</v>
      </c>
      <c r="AO23" s="410">
        <f ca="1">IF(COLUMN(AO21)=6,AO21,AO21+OFFSET(AO23,0,-5))</f>
        <v>48877.119999999988</v>
      </c>
      <c r="AP23" s="411">
        <f ca="1">IF(COLUMN(AP21)=7,AP21,AP21+OFFSET(AP23,0,-5))</f>
        <v>0</v>
      </c>
      <c r="AQ23" s="409">
        <f ca="1">IF(COLUMN(AQ21)=3,AQ21,AQ21+OFFSET(AQ23,0,-5))</f>
        <v>11036711.199999997</v>
      </c>
      <c r="AR23" s="410">
        <f ca="1">IF(COLUMN(AR21)=4,AR21,AR21+OFFSET(AR23,0,-5))</f>
        <v>26730.150000000023</v>
      </c>
      <c r="AS23" s="410">
        <f ca="1">IF(COLUMN(AS21)=5,AS21,AS21+OFFSET(AS23,0,-5))</f>
        <v>-13310.900000000001</v>
      </c>
      <c r="AT23" s="410">
        <f ca="1">IF(COLUMN(AT21)=6,AT21,AT21+OFFSET(AT23,0,-5))</f>
        <v>-13310.900000000001</v>
      </c>
      <c r="AU23" s="411">
        <f ca="1">IF(COLUMN(AU21)=7,AU21,AU21+OFFSET(AU23,0,-5))</f>
        <v>0</v>
      </c>
      <c r="AV23" s="409">
        <f ca="1">IF(COLUMN(AV21)=3,AV21,AV21+OFFSET(AV23,0,-5))</f>
        <v>11036711.199999997</v>
      </c>
      <c r="AW23" s="410">
        <f ca="1">IF(COLUMN(AW21)=4,AW21,AW21+OFFSET(AW23,0,-5))</f>
        <v>26730.150000000023</v>
      </c>
      <c r="AX23" s="410">
        <f ca="1">IF(COLUMN(AX21)=5,AX21,AX21+OFFSET(AX23,0,-5))</f>
        <v>-13310.900000000001</v>
      </c>
      <c r="AY23" s="410">
        <f ca="1">IF(COLUMN(AY21)=6,AY21,AY21+OFFSET(AY23,0,-5))</f>
        <v>-13310.900000000001</v>
      </c>
      <c r="AZ23" s="411">
        <f ca="1">IF(COLUMN(AZ21)=7,AZ21,AZ21+OFFSET(AZ23,0,-5))</f>
        <v>0</v>
      </c>
      <c r="BA23" s="409">
        <f ca="1">IF(COLUMN(BA21)=3,BA21,BA21+OFFSET(BA23,0,-5))</f>
        <v>11036711.199999997</v>
      </c>
      <c r="BB23" s="410">
        <f ca="1">IF(COLUMN(BB21)=4,BB21,BB21+OFFSET(BB23,0,-5))</f>
        <v>26730.150000000023</v>
      </c>
      <c r="BC23" s="410">
        <f ca="1">IF(COLUMN(BC21)=5,BC21,BC21+OFFSET(BC23,0,-5))</f>
        <v>-13310.900000000001</v>
      </c>
      <c r="BD23" s="410">
        <f ca="1">IF(COLUMN(BD21)=6,BD21,BD21+OFFSET(BD23,0,-5))</f>
        <v>-13310.900000000001</v>
      </c>
      <c r="BE23" s="411">
        <f ca="1">IF(COLUMN(BE21)=7,BE21,BE21+OFFSET(BE23,0,-5))</f>
        <v>0</v>
      </c>
      <c r="BF23" s="409">
        <f ca="1">IF(COLUMN(BF21)=3,BF21,BF21+OFFSET(BF23,0,-5))</f>
        <v>11036711.199999997</v>
      </c>
      <c r="BG23" s="410">
        <f ca="1">IF(COLUMN(BG21)=4,BG21,BG21+OFFSET(BG23,0,-5))</f>
        <v>26730.150000000023</v>
      </c>
      <c r="BH23" s="410">
        <f ca="1">IF(COLUMN(BH21)=5,BH21,BH21+OFFSET(BH23,0,-5))</f>
        <v>-13310.900000000001</v>
      </c>
      <c r="BI23" s="410">
        <f ca="1">IF(COLUMN(BI21)=6,BI21,BI21+OFFSET(BI23,0,-5))</f>
        <v>-13310.900000000001</v>
      </c>
      <c r="BJ23" s="411">
        <f ca="1">IF(COLUMN(BJ21)=7,BJ21,BJ21+OFFSET(BJ23,0,-5))</f>
        <v>0</v>
      </c>
      <c r="BK23" s="409">
        <f ca="1">IF(COLUMN(BK21)=3,BK21,BK21+OFFSET(BK23,0,-5))</f>
        <v>11036711.199999997</v>
      </c>
      <c r="BL23" s="410">
        <f ca="1">IF(COLUMN(BL21)=4,BL21,BL21+OFFSET(BL23,0,-5))</f>
        <v>26730.150000000023</v>
      </c>
      <c r="BM23" s="410">
        <f ca="1">IF(COLUMN(BM21)=5,BM21,BM21+OFFSET(BM23,0,-5))</f>
        <v>-13310.900000000001</v>
      </c>
      <c r="BN23" s="410">
        <f ca="1">IF(COLUMN(BN21)=6,BN21,BN21+OFFSET(BN23,0,-5))</f>
        <v>-13310.900000000001</v>
      </c>
      <c r="BO23" s="411">
        <f ca="1">IF(COLUMN(BO21)=7,BO21,BO21+OFFSET(BO23,0,-5))</f>
        <v>0</v>
      </c>
      <c r="BP23" s="409">
        <f ca="1">IF(COLUMN(BP21)=3,BP21,BP21+OFFSET(BP23,0,-5))</f>
        <v>2223806.8299999982</v>
      </c>
      <c r="BQ23" s="410">
        <f ca="1">IF(COLUMN(BQ21)=4,BQ21,BQ21+OFFSET(BQ23,0,-5))</f>
        <v>26736.839999999967</v>
      </c>
      <c r="BR23" s="410">
        <f ca="1">IF(COLUMN(BR21)=5,BR21,BR21+OFFSET(BR23,0,-5))</f>
        <v>-13308.079999999994</v>
      </c>
      <c r="BS23" s="410">
        <f ca="1">IF(COLUMN(BS21)=6,BS21,BS21+OFFSET(BS23,0,-5))</f>
        <v>-13308.079999999994</v>
      </c>
      <c r="BT23" s="411">
        <f ca="1">IF(COLUMN(BT21)=7,BT21,BT21+OFFSET(BT23,0,-5))</f>
        <v>0</v>
      </c>
      <c r="BU23" s="409">
        <f ca="1">IF(COLUMN(BU21)=3,BU21,BU21+OFFSET(BU23,0,-5))</f>
        <v>54562.149999998044</v>
      </c>
      <c r="BV23" s="410">
        <f ca="1">IF(COLUMN(BV21)=4,BV21,BV21+OFFSET(BV23,0,-5))</f>
        <v>26736.839999999967</v>
      </c>
      <c r="BW23" s="410">
        <f ca="1">IF(COLUMN(BW21)=5,BW21,BW21+OFFSET(BW23,0,-5))</f>
        <v>-13308.079999999994</v>
      </c>
      <c r="BX23" s="410">
        <f ca="1">IF(COLUMN(BX21)=6,BX21,BX21+OFFSET(BX23,0,-5))</f>
        <v>-13308.079999999994</v>
      </c>
      <c r="BY23" s="411">
        <f ca="1">IF(COLUMN(BY21)=7,BY21,BY21+OFFSET(BY23,0,-5))</f>
        <v>0</v>
      </c>
      <c r="BZ23" s="409">
        <f ca="1">IF(COLUMN(BZ21)=3,BZ21,BZ21+OFFSET(BZ23,0,-5))</f>
        <v>54562.149999998044</v>
      </c>
      <c r="CA23" s="410">
        <f ca="1">IF(COLUMN(CA21)=4,CA21,CA21+OFFSET(CA23,0,-5))</f>
        <v>26736.839999999967</v>
      </c>
      <c r="CB23" s="410">
        <f ca="1">IF(COLUMN(CB21)=5,CB21,CB21+OFFSET(CB23,0,-5))</f>
        <v>-13308.079999999994</v>
      </c>
      <c r="CC23" s="410">
        <f ca="1">IF(COLUMN(CC21)=6,CC21,CC21+OFFSET(CC23,0,-5))</f>
        <v>-13308.079999999994</v>
      </c>
      <c r="CD23" s="411">
        <f ca="1">IF(COLUMN(CD21)=7,CD21,CD21+OFFSET(CD23,0,-5))</f>
        <v>0</v>
      </c>
      <c r="CE23" s="409">
        <f ca="1">IF(COLUMN(CE21)=3,CE21,CE21+OFFSET(CE23,0,-5))</f>
        <v>54562.149999998044</v>
      </c>
      <c r="CF23" s="410">
        <f ca="1">IF(COLUMN(CF21)=4,CF21,CF21+OFFSET(CF23,0,-5))</f>
        <v>26736.839999999967</v>
      </c>
      <c r="CG23" s="410">
        <f ca="1">IF(COLUMN(CG21)=5,CG21,CG21+OFFSET(CG23,0,-5))</f>
        <v>-13308.079999999994</v>
      </c>
      <c r="CH23" s="410">
        <f ca="1">IF(COLUMN(CH21)=6,CH21,CH21+OFFSET(CH23,0,-5))</f>
        <v>-13308.079999999994</v>
      </c>
      <c r="CI23" s="411">
        <f ca="1">IF(COLUMN(CI21)=7,CI21,CI21+OFFSET(CI23,0,-5))</f>
        <v>0</v>
      </c>
      <c r="CJ23" s="409">
        <f ca="1">IF(COLUMN(CJ21)=3,CJ21,CJ21+OFFSET(CJ23,0,-5))</f>
        <v>54562.119999998249</v>
      </c>
      <c r="CK23" s="410">
        <f ca="1">IF(COLUMN(CK21)=4,CK21,CK21+OFFSET(CK23,0,-5))</f>
        <v>26737.019999999902</v>
      </c>
      <c r="CL23" s="410">
        <f ca="1">IF(COLUMN(CL21)=5,CL21,CL21+OFFSET(CL23,0,-5))</f>
        <v>-13307.909999999996</v>
      </c>
      <c r="CM23" s="410">
        <f ca="1">IF(COLUMN(CM21)=6,CM21,CM21+OFFSET(CM23,0,-5))</f>
        <v>-13307.909999999996</v>
      </c>
      <c r="CN23" s="411">
        <f ca="1">IF(COLUMN(CN21)=7,CN21,CN21+OFFSET(CN23,0,-5))</f>
        <v>0</v>
      </c>
      <c r="CO23" s="409">
        <f ca="1">IF(COLUMN(CO21)=3,CO21,CO21+OFFSET(CO23,0,-5))</f>
        <v>12564.639999998268</v>
      </c>
      <c r="CP23" s="410">
        <f ca="1">IF(COLUMN(CP21)=4,CP21,CP21+OFFSET(CP23,0,-5))</f>
        <v>19177.199999999895</v>
      </c>
      <c r="CQ23" s="410">
        <f ca="1">IF(COLUMN(CQ21)=5,CQ21,CQ21+OFFSET(CQ23,0,-5))</f>
        <v>-13307.909999999996</v>
      </c>
      <c r="CR23" s="410">
        <f ca="1">IF(COLUMN(CR21)=6,CR21,CR21+OFFSET(CR23,0,-5))</f>
        <v>-13307.909999999996</v>
      </c>
      <c r="CS23" s="411">
        <f ca="1">IF(COLUMN(CS21)=7,CS21,CS21+OFFSET(CS23,0,-5))</f>
        <v>0</v>
      </c>
      <c r="CT23" s="409">
        <f ca="1">IF(COLUMN(CT21)=3,CT21,CT21+OFFSET(CT23,0,-5))</f>
        <v>-3406117.0600000019</v>
      </c>
      <c r="CU23" s="410">
        <f ca="1">IF(COLUMN(CU21)=4,CU21,CU21+OFFSET(CU23,0,-5))</f>
        <v>-347889.0500000001</v>
      </c>
      <c r="CV23" s="410">
        <f ca="1">IF(COLUMN(CV21)=5,CV21,CV21+OFFSET(CV23,0,-5))</f>
        <v>-102456.6</v>
      </c>
      <c r="CW23" s="410">
        <f ca="1">IF(COLUMN(CW21)=6,CW21,CW21+OFFSET(CW23,0,-5))</f>
        <v>-102456.6</v>
      </c>
      <c r="CX23" s="411">
        <f ca="1">IF(COLUMN(CX21)=7,CX21,CX21+OFFSET(CX23,0,-5))</f>
        <v>0</v>
      </c>
    </row>
    <row r="24" spans="1:102" ht="18.75" x14ac:dyDescent="0.3">
      <c r="A24" s="13"/>
      <c r="B24" s="196" t="s">
        <v>349</v>
      </c>
    </row>
  </sheetData>
  <mergeCells count="20">
    <mergeCell ref="C12:G12"/>
    <mergeCell ref="H12:L12"/>
    <mergeCell ref="M12:Q12"/>
    <mergeCell ref="R12:V12"/>
    <mergeCell ref="W12:AA12"/>
    <mergeCell ref="AB12:AF12"/>
    <mergeCell ref="AG12:AK12"/>
    <mergeCell ref="AL12:AP12"/>
    <mergeCell ref="AQ12:AU12"/>
    <mergeCell ref="AV12:AZ12"/>
    <mergeCell ref="BA12:BE12"/>
    <mergeCell ref="BF12:BJ12"/>
    <mergeCell ref="BK12:BO12"/>
    <mergeCell ref="BP12:BT12"/>
    <mergeCell ref="BU12:BY12"/>
    <mergeCell ref="BZ12:CD12"/>
    <mergeCell ref="CE12:CI12"/>
    <mergeCell ref="CJ12:CN12"/>
    <mergeCell ref="CO12:CS12"/>
    <mergeCell ref="CT12:CX12"/>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Y40"/>
  <sheetViews>
    <sheetView showGridLines="0" workbookViewId="0">
      <pane xSplit="2" ySplit="4" topLeftCell="T33" activePane="bottomRight" state="frozen"/>
      <selection pane="topRight"/>
      <selection pane="bottomLeft"/>
      <selection pane="bottomRight" activeCell="Y46" sqref="Y46"/>
    </sheetView>
  </sheetViews>
  <sheetFormatPr defaultRowHeight="12.75" x14ac:dyDescent="0.2"/>
  <cols>
    <col min="1" max="1" width="1.5703125" customWidth="1"/>
    <col min="2" max="2" width="67.42578125" customWidth="1"/>
    <col min="3" max="7" width="18.7109375" customWidth="1"/>
    <col min="8" max="8" width="14.42578125" customWidth="1"/>
    <col min="9" max="102" width="18.7109375" customWidth="1"/>
    <col min="103" max="103" width="14.42578125" customWidth="1"/>
  </cols>
  <sheetData>
    <row r="1" spans="1:103" ht="21" x14ac:dyDescent="0.3">
      <c r="A1" s="43"/>
      <c r="B1" s="78" t="s">
        <v>1</v>
      </c>
      <c r="C1" s="78"/>
      <c r="D1" s="78"/>
      <c r="E1" s="78"/>
      <c r="F1" s="78"/>
      <c r="G1" s="78"/>
      <c r="H1" s="41"/>
    </row>
    <row r="2" spans="1:103" x14ac:dyDescent="0.2">
      <c r="H2" s="44"/>
    </row>
    <row r="3" spans="1:103" ht="15.75" x14ac:dyDescent="0.2">
      <c r="A3" s="45"/>
      <c r="B3" s="65" t="s">
        <v>36</v>
      </c>
      <c r="C3" s="471"/>
      <c r="D3" s="471"/>
      <c r="E3" s="471"/>
      <c r="F3" s="471"/>
      <c r="G3" s="471"/>
      <c r="H3" s="44"/>
    </row>
    <row r="4" spans="1:103" ht="24" customHeight="1" x14ac:dyDescent="0.25">
      <c r="A4" s="45"/>
      <c r="B4" s="428" t="s">
        <v>29</v>
      </c>
      <c r="C4" s="470" t="s">
        <v>350</v>
      </c>
      <c r="D4" s="470"/>
      <c r="E4" s="470"/>
      <c r="F4" s="470"/>
      <c r="G4" s="470"/>
      <c r="H4" s="470" t="s">
        <v>351</v>
      </c>
      <c r="I4" s="470"/>
      <c r="J4" s="470"/>
      <c r="K4" s="470"/>
      <c r="L4" s="470"/>
      <c r="M4" s="470" t="s">
        <v>352</v>
      </c>
      <c r="N4" s="470"/>
      <c r="O4" s="470"/>
      <c r="P4" s="470"/>
      <c r="Q4" s="470"/>
      <c r="R4" s="470" t="s">
        <v>353</v>
      </c>
      <c r="S4" s="470"/>
      <c r="T4" s="470"/>
      <c r="U4" s="470"/>
      <c r="V4" s="470"/>
      <c r="W4" s="470" t="s">
        <v>354</v>
      </c>
      <c r="X4" s="470"/>
      <c r="Y4" s="470"/>
      <c r="Z4" s="470"/>
      <c r="AA4" s="470"/>
      <c r="AB4" s="470" t="s">
        <v>355</v>
      </c>
      <c r="AC4" s="470"/>
      <c r="AD4" s="470"/>
      <c r="AE4" s="470"/>
      <c r="AF4" s="470"/>
      <c r="AG4" s="470" t="s">
        <v>356</v>
      </c>
      <c r="AH4" s="470"/>
      <c r="AI4" s="470"/>
      <c r="AJ4" s="470"/>
      <c r="AK4" s="470"/>
      <c r="AL4" s="470" t="s">
        <v>357</v>
      </c>
      <c r="AM4" s="470"/>
      <c r="AN4" s="470"/>
      <c r="AO4" s="470"/>
      <c r="AP4" s="470"/>
      <c r="AQ4" s="470" t="s">
        <v>358</v>
      </c>
      <c r="AR4" s="470"/>
      <c r="AS4" s="470"/>
      <c r="AT4" s="470"/>
      <c r="AU4" s="470"/>
      <c r="AV4" s="470" t="s">
        <v>359</v>
      </c>
      <c r="AW4" s="470"/>
      <c r="AX4" s="470"/>
      <c r="AY4" s="470"/>
      <c r="AZ4" s="470"/>
      <c r="BA4" s="470" t="s">
        <v>360</v>
      </c>
      <c r="BB4" s="470"/>
      <c r="BC4" s="470"/>
      <c r="BD4" s="470"/>
      <c r="BE4" s="470"/>
      <c r="BF4" s="470" t="s">
        <v>361</v>
      </c>
      <c r="BG4" s="470"/>
      <c r="BH4" s="470"/>
      <c r="BI4" s="470"/>
      <c r="BJ4" s="470"/>
      <c r="BK4" s="470" t="s">
        <v>362</v>
      </c>
      <c r="BL4" s="470"/>
      <c r="BM4" s="470"/>
      <c r="BN4" s="470"/>
      <c r="BO4" s="470"/>
      <c r="BP4" s="470" t="s">
        <v>363</v>
      </c>
      <c r="BQ4" s="470"/>
      <c r="BR4" s="470"/>
      <c r="BS4" s="470"/>
      <c r="BT4" s="470"/>
      <c r="BU4" s="470" t="s">
        <v>364</v>
      </c>
      <c r="BV4" s="470"/>
      <c r="BW4" s="470"/>
      <c r="BX4" s="470"/>
      <c r="BY4" s="470"/>
      <c r="BZ4" s="470" t="s">
        <v>365</v>
      </c>
      <c r="CA4" s="470"/>
      <c r="CB4" s="470"/>
      <c r="CC4" s="470"/>
      <c r="CD4" s="470"/>
      <c r="CE4" s="470" t="s">
        <v>366</v>
      </c>
      <c r="CF4" s="470"/>
      <c r="CG4" s="470"/>
      <c r="CH4" s="470"/>
      <c r="CI4" s="470"/>
      <c r="CJ4" s="470" t="s">
        <v>367</v>
      </c>
      <c r="CK4" s="470"/>
      <c r="CL4" s="470"/>
      <c r="CM4" s="470"/>
      <c r="CN4" s="470"/>
      <c r="CO4" s="470" t="s">
        <v>368</v>
      </c>
      <c r="CP4" s="470"/>
      <c r="CQ4" s="470"/>
      <c r="CR4" s="470"/>
      <c r="CS4" s="470"/>
      <c r="CT4" s="470" t="s">
        <v>369</v>
      </c>
      <c r="CU4" s="470"/>
      <c r="CV4" s="470"/>
      <c r="CW4" s="470"/>
      <c r="CX4" s="470"/>
      <c r="CY4" s="44"/>
    </row>
    <row r="5" spans="1:103" ht="24" customHeight="1" x14ac:dyDescent="0.25">
      <c r="A5" s="45"/>
      <c r="B5" s="234"/>
      <c r="C5" s="222" t="s">
        <v>4</v>
      </c>
      <c r="D5" s="95" t="s">
        <v>8</v>
      </c>
      <c r="E5" s="95" t="s">
        <v>10</v>
      </c>
      <c r="F5" s="95" t="s">
        <v>11</v>
      </c>
      <c r="G5" s="96" t="s">
        <v>30</v>
      </c>
      <c r="H5" s="222" t="s">
        <v>4</v>
      </c>
      <c r="I5" s="95" t="s">
        <v>8</v>
      </c>
      <c r="J5" s="95" t="s">
        <v>10</v>
      </c>
      <c r="K5" s="95" t="s">
        <v>11</v>
      </c>
      <c r="L5" s="96" t="s">
        <v>30</v>
      </c>
      <c r="M5" s="222" t="s">
        <v>4</v>
      </c>
      <c r="N5" s="95" t="s">
        <v>8</v>
      </c>
      <c r="O5" s="95" t="s">
        <v>10</v>
      </c>
      <c r="P5" s="95" t="s">
        <v>11</v>
      </c>
      <c r="Q5" s="96" t="s">
        <v>30</v>
      </c>
      <c r="R5" s="222" t="s">
        <v>4</v>
      </c>
      <c r="S5" s="95" t="s">
        <v>8</v>
      </c>
      <c r="T5" s="95" t="s">
        <v>10</v>
      </c>
      <c r="U5" s="95" t="s">
        <v>11</v>
      </c>
      <c r="V5" s="96" t="s">
        <v>30</v>
      </c>
      <c r="W5" s="222" t="s">
        <v>4</v>
      </c>
      <c r="X5" s="95" t="s">
        <v>8</v>
      </c>
      <c r="Y5" s="95" t="s">
        <v>10</v>
      </c>
      <c r="Z5" s="95" t="s">
        <v>11</v>
      </c>
      <c r="AA5" s="96" t="s">
        <v>30</v>
      </c>
      <c r="AB5" s="222" t="s">
        <v>4</v>
      </c>
      <c r="AC5" s="95" t="s">
        <v>8</v>
      </c>
      <c r="AD5" s="95" t="s">
        <v>10</v>
      </c>
      <c r="AE5" s="95" t="s">
        <v>11</v>
      </c>
      <c r="AF5" s="96" t="s">
        <v>30</v>
      </c>
      <c r="AG5" s="222" t="s">
        <v>4</v>
      </c>
      <c r="AH5" s="95" t="s">
        <v>8</v>
      </c>
      <c r="AI5" s="95" t="s">
        <v>10</v>
      </c>
      <c r="AJ5" s="95" t="s">
        <v>11</v>
      </c>
      <c r="AK5" s="96" t="s">
        <v>30</v>
      </c>
      <c r="AL5" s="222" t="s">
        <v>4</v>
      </c>
      <c r="AM5" s="95" t="s">
        <v>8</v>
      </c>
      <c r="AN5" s="95" t="s">
        <v>10</v>
      </c>
      <c r="AO5" s="95" t="s">
        <v>11</v>
      </c>
      <c r="AP5" s="96" t="s">
        <v>30</v>
      </c>
      <c r="AQ5" s="222" t="s">
        <v>4</v>
      </c>
      <c r="AR5" s="95" t="s">
        <v>8</v>
      </c>
      <c r="AS5" s="95" t="s">
        <v>10</v>
      </c>
      <c r="AT5" s="95" t="s">
        <v>11</v>
      </c>
      <c r="AU5" s="96" t="s">
        <v>30</v>
      </c>
      <c r="AV5" s="222" t="s">
        <v>4</v>
      </c>
      <c r="AW5" s="95" t="s">
        <v>8</v>
      </c>
      <c r="AX5" s="95" t="s">
        <v>10</v>
      </c>
      <c r="AY5" s="95" t="s">
        <v>11</v>
      </c>
      <c r="AZ5" s="96" t="s">
        <v>30</v>
      </c>
      <c r="BA5" s="222" t="s">
        <v>4</v>
      </c>
      <c r="BB5" s="95" t="s">
        <v>8</v>
      </c>
      <c r="BC5" s="95" t="s">
        <v>10</v>
      </c>
      <c r="BD5" s="95" t="s">
        <v>11</v>
      </c>
      <c r="BE5" s="96" t="s">
        <v>30</v>
      </c>
      <c r="BF5" s="222" t="s">
        <v>4</v>
      </c>
      <c r="BG5" s="95" t="s">
        <v>8</v>
      </c>
      <c r="BH5" s="95" t="s">
        <v>10</v>
      </c>
      <c r="BI5" s="95" t="s">
        <v>11</v>
      </c>
      <c r="BJ5" s="96" t="s">
        <v>30</v>
      </c>
      <c r="BK5" s="222" t="s">
        <v>4</v>
      </c>
      <c r="BL5" s="95" t="s">
        <v>8</v>
      </c>
      <c r="BM5" s="95" t="s">
        <v>10</v>
      </c>
      <c r="BN5" s="95" t="s">
        <v>11</v>
      </c>
      <c r="BO5" s="96" t="s">
        <v>30</v>
      </c>
      <c r="BP5" s="222" t="s">
        <v>4</v>
      </c>
      <c r="BQ5" s="95" t="s">
        <v>8</v>
      </c>
      <c r="BR5" s="95" t="s">
        <v>10</v>
      </c>
      <c r="BS5" s="95" t="s">
        <v>11</v>
      </c>
      <c r="BT5" s="96" t="s">
        <v>30</v>
      </c>
      <c r="BU5" s="222" t="s">
        <v>4</v>
      </c>
      <c r="BV5" s="95" t="s">
        <v>8</v>
      </c>
      <c r="BW5" s="95" t="s">
        <v>10</v>
      </c>
      <c r="BX5" s="95" t="s">
        <v>11</v>
      </c>
      <c r="BY5" s="96" t="s">
        <v>30</v>
      </c>
      <c r="BZ5" s="222" t="s">
        <v>4</v>
      </c>
      <c r="CA5" s="95" t="s">
        <v>8</v>
      </c>
      <c r="CB5" s="95" t="s">
        <v>10</v>
      </c>
      <c r="CC5" s="95" t="s">
        <v>11</v>
      </c>
      <c r="CD5" s="96" t="s">
        <v>30</v>
      </c>
      <c r="CE5" s="222" t="s">
        <v>4</v>
      </c>
      <c r="CF5" s="95" t="s">
        <v>8</v>
      </c>
      <c r="CG5" s="95" t="s">
        <v>10</v>
      </c>
      <c r="CH5" s="95" t="s">
        <v>11</v>
      </c>
      <c r="CI5" s="96" t="s">
        <v>30</v>
      </c>
      <c r="CJ5" s="222" t="s">
        <v>4</v>
      </c>
      <c r="CK5" s="95" t="s">
        <v>8</v>
      </c>
      <c r="CL5" s="95" t="s">
        <v>10</v>
      </c>
      <c r="CM5" s="95" t="s">
        <v>11</v>
      </c>
      <c r="CN5" s="96" t="s">
        <v>30</v>
      </c>
      <c r="CO5" s="222" t="s">
        <v>4</v>
      </c>
      <c r="CP5" s="95" t="s">
        <v>8</v>
      </c>
      <c r="CQ5" s="95" t="s">
        <v>10</v>
      </c>
      <c r="CR5" s="95" t="s">
        <v>11</v>
      </c>
      <c r="CS5" s="96" t="s">
        <v>30</v>
      </c>
      <c r="CT5" s="222" t="s">
        <v>4</v>
      </c>
      <c r="CU5" s="95" t="s">
        <v>8</v>
      </c>
      <c r="CV5" s="95" t="s">
        <v>10</v>
      </c>
      <c r="CW5" s="95" t="s">
        <v>11</v>
      </c>
      <c r="CX5" s="96" t="s">
        <v>30</v>
      </c>
      <c r="CY5" s="44"/>
    </row>
    <row r="6" spans="1:103" ht="36" customHeight="1" x14ac:dyDescent="0.2">
      <c r="A6" s="45"/>
      <c r="B6" s="219" t="s">
        <v>37</v>
      </c>
      <c r="C6" s="158"/>
      <c r="D6" s="158"/>
      <c r="E6" s="158"/>
      <c r="F6" s="158"/>
      <c r="G6" s="159"/>
      <c r="H6" s="158"/>
      <c r="I6" s="158"/>
      <c r="J6" s="158"/>
      <c r="K6" s="158"/>
      <c r="L6" s="159"/>
      <c r="M6" s="158"/>
      <c r="N6" s="158"/>
      <c r="O6" s="158"/>
      <c r="P6" s="158"/>
      <c r="Q6" s="159"/>
      <c r="R6" s="158"/>
      <c r="S6" s="158"/>
      <c r="T6" s="158"/>
      <c r="U6" s="158"/>
      <c r="V6" s="159"/>
      <c r="W6" s="158"/>
      <c r="X6" s="158"/>
      <c r="Y6" s="158"/>
      <c r="Z6" s="158"/>
      <c r="AA6" s="159"/>
      <c r="AB6" s="158"/>
      <c r="AC6" s="158"/>
      <c r="AD6" s="158"/>
      <c r="AE6" s="158"/>
      <c r="AF6" s="159"/>
      <c r="AG6" s="158"/>
      <c r="AH6" s="158"/>
      <c r="AI6" s="158"/>
      <c r="AJ6" s="158"/>
      <c r="AK6" s="159"/>
      <c r="AL6" s="158"/>
      <c r="AM6" s="158"/>
      <c r="AN6" s="158"/>
      <c r="AO6" s="158"/>
      <c r="AP6" s="159"/>
      <c r="AQ6" s="158"/>
      <c r="AR6" s="158"/>
      <c r="AS6" s="158"/>
      <c r="AT6" s="158"/>
      <c r="AU6" s="159"/>
      <c r="AV6" s="158"/>
      <c r="AW6" s="158"/>
      <c r="AX6" s="158"/>
      <c r="AY6" s="158"/>
      <c r="AZ6" s="159"/>
      <c r="BA6" s="158"/>
      <c r="BB6" s="158"/>
      <c r="BC6" s="158"/>
      <c r="BD6" s="158"/>
      <c r="BE6" s="159"/>
      <c r="BF6" s="158"/>
      <c r="BG6" s="158"/>
      <c r="BH6" s="158"/>
      <c r="BI6" s="158"/>
      <c r="BJ6" s="159"/>
      <c r="BK6" s="158"/>
      <c r="BL6" s="158"/>
      <c r="BM6" s="158"/>
      <c r="BN6" s="158"/>
      <c r="BO6" s="159"/>
      <c r="BP6" s="158"/>
      <c r="BQ6" s="158"/>
      <c r="BR6" s="158"/>
      <c r="BS6" s="158"/>
      <c r="BT6" s="159"/>
      <c r="BU6" s="158"/>
      <c r="BV6" s="158"/>
      <c r="BW6" s="158"/>
      <c r="BX6" s="158"/>
      <c r="BY6" s="159"/>
      <c r="BZ6" s="158"/>
      <c r="CA6" s="158"/>
      <c r="CB6" s="158"/>
      <c r="CC6" s="158"/>
      <c r="CD6" s="159"/>
      <c r="CE6" s="158"/>
      <c r="CF6" s="158"/>
      <c r="CG6" s="158"/>
      <c r="CH6" s="158"/>
      <c r="CI6" s="159"/>
      <c r="CJ6" s="158"/>
      <c r="CK6" s="158"/>
      <c r="CL6" s="158"/>
      <c r="CM6" s="158"/>
      <c r="CN6" s="159"/>
      <c r="CO6" s="158"/>
      <c r="CP6" s="158"/>
      <c r="CQ6" s="158"/>
      <c r="CR6" s="158"/>
      <c r="CS6" s="159"/>
      <c r="CT6" s="158"/>
      <c r="CU6" s="158"/>
      <c r="CV6" s="158"/>
      <c r="CW6" s="158"/>
      <c r="CX6" s="159"/>
      <c r="CY6" s="44"/>
    </row>
    <row r="7" spans="1:103" ht="24" customHeight="1" x14ac:dyDescent="0.25">
      <c r="A7" s="45"/>
      <c r="B7" s="412" t="s">
        <v>38</v>
      </c>
      <c r="C7" s="220">
        <v>8808971</v>
      </c>
      <c r="D7" s="207">
        <v>1057820</v>
      </c>
      <c r="E7" s="208">
        <v>264390</v>
      </c>
      <c r="F7" s="207">
        <v>264390</v>
      </c>
      <c r="G7" s="209">
        <v>0</v>
      </c>
      <c r="H7" s="220">
        <v>2406299</v>
      </c>
      <c r="I7" s="207">
        <v>287958</v>
      </c>
      <c r="J7" s="208">
        <v>72708</v>
      </c>
      <c r="K7" s="207">
        <v>72708</v>
      </c>
      <c r="L7" s="209">
        <v>0</v>
      </c>
      <c r="M7" s="220">
        <v>12222306.1</v>
      </c>
      <c r="N7" s="207">
        <v>124157.88</v>
      </c>
      <c r="O7" s="208">
        <v>47957.93</v>
      </c>
      <c r="P7" s="207">
        <v>47957.93</v>
      </c>
      <c r="Q7" s="209">
        <v>0</v>
      </c>
      <c r="R7" s="220">
        <v>2901286.83</v>
      </c>
      <c r="S7" s="207">
        <v>322749.12</v>
      </c>
      <c r="T7" s="208">
        <v>99794.39</v>
      </c>
      <c r="U7" s="207">
        <v>99794.39</v>
      </c>
      <c r="V7" s="209">
        <v>0</v>
      </c>
      <c r="W7" s="220">
        <v>1529046</v>
      </c>
      <c r="X7" s="207">
        <v>150163</v>
      </c>
      <c r="Y7" s="208">
        <v>62533</v>
      </c>
      <c r="Z7" s="207">
        <v>62533</v>
      </c>
      <c r="AA7" s="209">
        <v>0</v>
      </c>
      <c r="AB7" s="220">
        <v>1209184.97</v>
      </c>
      <c r="AC7" s="207">
        <v>139545.9</v>
      </c>
      <c r="AD7" s="208">
        <v>39075.14</v>
      </c>
      <c r="AE7" s="207">
        <v>39075.14</v>
      </c>
      <c r="AF7" s="209">
        <v>0</v>
      </c>
      <c r="AG7" s="220">
        <v>1356072.52</v>
      </c>
      <c r="AH7" s="207">
        <v>142968.76</v>
      </c>
      <c r="AI7" s="208">
        <v>50586.04</v>
      </c>
      <c r="AJ7" s="207">
        <v>50586.04</v>
      </c>
      <c r="AK7" s="209">
        <v>0</v>
      </c>
      <c r="AL7" s="220">
        <v>1566938.72</v>
      </c>
      <c r="AM7" s="207">
        <v>178220.96</v>
      </c>
      <c r="AN7" s="208">
        <v>51944.02</v>
      </c>
      <c r="AO7" s="207">
        <v>51944.02</v>
      </c>
      <c r="AP7" s="209">
        <v>0</v>
      </c>
      <c r="AQ7" s="220">
        <v>3091245.06</v>
      </c>
      <c r="AR7" s="207">
        <v>268857.15000000002</v>
      </c>
      <c r="AS7" s="208">
        <v>143783.48000000001</v>
      </c>
      <c r="AT7" s="207">
        <v>143783.48000000001</v>
      </c>
      <c r="AU7" s="209">
        <v>0</v>
      </c>
      <c r="AV7" s="220">
        <v>2022842.87</v>
      </c>
      <c r="AW7" s="207">
        <v>211046.82</v>
      </c>
      <c r="AX7" s="208">
        <v>76565.3</v>
      </c>
      <c r="AY7" s="207">
        <v>76565.3</v>
      </c>
      <c r="AZ7" s="209">
        <v>0</v>
      </c>
      <c r="BA7" s="220">
        <v>2887586.02</v>
      </c>
      <c r="BB7" s="207">
        <v>306313.71000000002</v>
      </c>
      <c r="BC7" s="208">
        <v>106787.3</v>
      </c>
      <c r="BD7" s="207">
        <v>106787.3</v>
      </c>
      <c r="BE7" s="209">
        <v>0</v>
      </c>
      <c r="BF7" s="220">
        <v>4958348.0999999996</v>
      </c>
      <c r="BG7" s="207">
        <v>566018.97</v>
      </c>
      <c r="BH7" s="208">
        <v>163344.56</v>
      </c>
      <c r="BI7" s="207">
        <v>163344.56</v>
      </c>
      <c r="BJ7" s="209">
        <v>0</v>
      </c>
      <c r="BK7" s="220">
        <v>17529579.879999999</v>
      </c>
      <c r="BL7" s="207">
        <v>1802534.29</v>
      </c>
      <c r="BM7" s="208">
        <v>677382.31</v>
      </c>
      <c r="BN7" s="207">
        <v>677382.31</v>
      </c>
      <c r="BO7" s="209">
        <v>0</v>
      </c>
      <c r="BP7" s="220">
        <v>1</v>
      </c>
      <c r="BQ7" s="207">
        <v>958856.72</v>
      </c>
      <c r="BR7" s="208">
        <v>314036</v>
      </c>
      <c r="BS7" s="207">
        <v>314036</v>
      </c>
      <c r="BT7" s="209">
        <v>0</v>
      </c>
      <c r="BU7" s="220">
        <v>823188</v>
      </c>
      <c r="BV7" s="207">
        <v>340334.18</v>
      </c>
      <c r="BW7" s="208">
        <v>99134.21</v>
      </c>
      <c r="BX7" s="207">
        <v>99134.21</v>
      </c>
      <c r="BY7" s="209">
        <v>0</v>
      </c>
      <c r="BZ7" s="220">
        <v>3180795.38</v>
      </c>
      <c r="CA7" s="207">
        <v>377790.49</v>
      </c>
      <c r="CB7" s="208">
        <v>96150.9</v>
      </c>
      <c r="CC7" s="207">
        <v>96150.9</v>
      </c>
      <c r="CD7" s="209">
        <v>0</v>
      </c>
      <c r="CE7" s="220">
        <v>2545037.84</v>
      </c>
      <c r="CF7" s="207">
        <v>286098.43</v>
      </c>
      <c r="CG7" s="208">
        <v>84908.51</v>
      </c>
      <c r="CH7" s="207">
        <v>84908.51</v>
      </c>
      <c r="CI7" s="209">
        <v>0</v>
      </c>
      <c r="CJ7" s="220">
        <v>2909592</v>
      </c>
      <c r="CK7" s="207">
        <v>319844</v>
      </c>
      <c r="CL7" s="208">
        <v>101493</v>
      </c>
      <c r="CM7" s="207">
        <v>101493</v>
      </c>
      <c r="CN7" s="209">
        <v>0</v>
      </c>
      <c r="CO7" s="220">
        <v>2402014.17</v>
      </c>
      <c r="CP7" s="207">
        <v>255101.13</v>
      </c>
      <c r="CQ7" s="208">
        <v>88669.29</v>
      </c>
      <c r="CR7" s="207">
        <v>88669.29</v>
      </c>
      <c r="CS7" s="209">
        <v>0</v>
      </c>
      <c r="CT7" s="220">
        <v>5</v>
      </c>
      <c r="CU7" s="207">
        <v>50000</v>
      </c>
      <c r="CV7" s="208">
        <v>10000</v>
      </c>
      <c r="CW7" s="207">
        <v>10000</v>
      </c>
      <c r="CX7" s="209">
        <v>0</v>
      </c>
      <c r="CY7" s="44" t="s">
        <v>298</v>
      </c>
    </row>
    <row r="8" spans="1:103" ht="24" customHeight="1" x14ac:dyDescent="0.25">
      <c r="A8" s="45"/>
      <c r="B8" s="221" t="s">
        <v>39</v>
      </c>
      <c r="C8" s="223">
        <f t="shared" ref="C8:AH8" si="0">SUM(C9:C11)</f>
        <v>8571063.2100000009</v>
      </c>
      <c r="D8" s="166">
        <f t="shared" si="0"/>
        <v>1018998.84</v>
      </c>
      <c r="E8" s="167">
        <f t="shared" si="0"/>
        <v>261880.17</v>
      </c>
      <c r="F8" s="167">
        <f t="shared" si="0"/>
        <v>261880.17</v>
      </c>
      <c r="G8" s="169">
        <f t="shared" si="0"/>
        <v>0</v>
      </c>
      <c r="H8" s="223">
        <f t="shared" si="0"/>
        <v>1886135.96</v>
      </c>
      <c r="I8" s="166">
        <f t="shared" si="0"/>
        <v>220093</v>
      </c>
      <c r="J8" s="167">
        <f t="shared" si="0"/>
        <v>62958.52</v>
      </c>
      <c r="K8" s="167">
        <f t="shared" si="0"/>
        <v>62958.52</v>
      </c>
      <c r="L8" s="169">
        <f t="shared" si="0"/>
        <v>0</v>
      </c>
      <c r="M8" s="223">
        <f t="shared" si="0"/>
        <v>1174939.28</v>
      </c>
      <c r="N8" s="166">
        <f t="shared" si="0"/>
        <v>115610</v>
      </c>
      <c r="O8" s="167">
        <f t="shared" si="0"/>
        <v>48266.86</v>
      </c>
      <c r="P8" s="167">
        <f t="shared" si="0"/>
        <v>48266.86</v>
      </c>
      <c r="Q8" s="169">
        <f t="shared" si="0"/>
        <v>0</v>
      </c>
      <c r="R8" s="223">
        <f t="shared" si="0"/>
        <v>1762561</v>
      </c>
      <c r="S8" s="166">
        <f t="shared" si="0"/>
        <v>173939</v>
      </c>
      <c r="T8" s="167">
        <f t="shared" si="0"/>
        <v>71924</v>
      </c>
      <c r="U8" s="167">
        <f t="shared" si="0"/>
        <v>71924</v>
      </c>
      <c r="V8" s="169">
        <f t="shared" si="0"/>
        <v>0</v>
      </c>
      <c r="W8" s="223">
        <f t="shared" si="0"/>
        <v>1431640.65</v>
      </c>
      <c r="X8" s="166">
        <f t="shared" si="0"/>
        <v>150805</v>
      </c>
      <c r="Y8" s="167">
        <f t="shared" si="0"/>
        <v>53476.66</v>
      </c>
      <c r="Z8" s="167">
        <f t="shared" si="0"/>
        <v>53476.66</v>
      </c>
      <c r="AA8" s="169">
        <f t="shared" si="0"/>
        <v>0</v>
      </c>
      <c r="AB8" s="223">
        <f t="shared" si="0"/>
        <v>1209184.97</v>
      </c>
      <c r="AC8" s="166">
        <f t="shared" si="0"/>
        <v>139545.94</v>
      </c>
      <c r="AD8" s="167">
        <f t="shared" si="0"/>
        <v>39075.129999999997</v>
      </c>
      <c r="AE8" s="167">
        <f t="shared" si="0"/>
        <v>39075.129999999997</v>
      </c>
      <c r="AF8" s="169">
        <f t="shared" si="0"/>
        <v>0</v>
      </c>
      <c r="AG8" s="223">
        <f t="shared" si="0"/>
        <v>1356072.52</v>
      </c>
      <c r="AH8" s="166">
        <f t="shared" si="0"/>
        <v>142968.76</v>
      </c>
      <c r="AI8" s="167">
        <f t="shared" ref="AI8:BN8" si="1">SUM(AI9:AI11)</f>
        <v>50586.04</v>
      </c>
      <c r="AJ8" s="167">
        <f t="shared" si="1"/>
        <v>50586.04</v>
      </c>
      <c r="AK8" s="169">
        <f t="shared" si="1"/>
        <v>0</v>
      </c>
      <c r="AL8" s="223">
        <f t="shared" si="1"/>
        <v>1566938.72</v>
      </c>
      <c r="AM8" s="166">
        <f t="shared" si="1"/>
        <v>178220.96</v>
      </c>
      <c r="AN8" s="167">
        <f t="shared" si="1"/>
        <v>51944.02</v>
      </c>
      <c r="AO8" s="167">
        <f t="shared" si="1"/>
        <v>51944.02</v>
      </c>
      <c r="AP8" s="169">
        <f t="shared" si="1"/>
        <v>0</v>
      </c>
      <c r="AQ8" s="223">
        <f t="shared" si="1"/>
        <v>5096102.6900000004</v>
      </c>
      <c r="AR8" s="166">
        <f t="shared" si="1"/>
        <v>505529.12</v>
      </c>
      <c r="AS8" s="167">
        <f t="shared" si="1"/>
        <v>205971.5</v>
      </c>
      <c r="AT8" s="167">
        <f t="shared" si="1"/>
        <v>205971.5</v>
      </c>
      <c r="AU8" s="169">
        <f t="shared" si="1"/>
        <v>0</v>
      </c>
      <c r="AV8" s="223">
        <f t="shared" si="1"/>
        <v>2022842.87</v>
      </c>
      <c r="AW8" s="166">
        <f t="shared" si="1"/>
        <v>211046.82</v>
      </c>
      <c r="AX8" s="167">
        <f t="shared" si="1"/>
        <v>76565.3</v>
      </c>
      <c r="AY8" s="167">
        <f t="shared" si="1"/>
        <v>76565.3</v>
      </c>
      <c r="AZ8" s="169">
        <f t="shared" si="1"/>
        <v>0</v>
      </c>
      <c r="BA8" s="223">
        <f t="shared" si="1"/>
        <v>2887586.02</v>
      </c>
      <c r="BB8" s="166">
        <f t="shared" si="1"/>
        <v>306313.71000000002</v>
      </c>
      <c r="BC8" s="167">
        <f t="shared" si="1"/>
        <v>106787.3</v>
      </c>
      <c r="BD8" s="167">
        <f t="shared" si="1"/>
        <v>106787.3</v>
      </c>
      <c r="BE8" s="169">
        <f t="shared" si="1"/>
        <v>0</v>
      </c>
      <c r="BF8" s="223">
        <f t="shared" si="1"/>
        <v>4958348.0999999996</v>
      </c>
      <c r="BG8" s="166">
        <f t="shared" si="1"/>
        <v>566018.97</v>
      </c>
      <c r="BH8" s="167">
        <f t="shared" si="1"/>
        <v>163344.56</v>
      </c>
      <c r="BI8" s="167">
        <f t="shared" si="1"/>
        <v>163344.56</v>
      </c>
      <c r="BJ8" s="169">
        <f t="shared" si="1"/>
        <v>0</v>
      </c>
      <c r="BK8" s="223">
        <f t="shared" si="1"/>
        <v>17529579.879999999</v>
      </c>
      <c r="BL8" s="166">
        <f t="shared" si="1"/>
        <v>1802534.29</v>
      </c>
      <c r="BM8" s="167">
        <f t="shared" si="1"/>
        <v>677382.31</v>
      </c>
      <c r="BN8" s="167">
        <f t="shared" si="1"/>
        <v>677382.31</v>
      </c>
      <c r="BO8" s="169">
        <f t="shared" ref="BO8:CT8" si="2">SUM(BO9:BO11)</f>
        <v>0</v>
      </c>
      <c r="BP8" s="223">
        <f t="shared" si="2"/>
        <v>8812905.3699999992</v>
      </c>
      <c r="BQ8" s="166">
        <f t="shared" si="2"/>
        <v>958850.03</v>
      </c>
      <c r="BR8" s="167">
        <f t="shared" si="2"/>
        <v>314033.18</v>
      </c>
      <c r="BS8" s="167">
        <f t="shared" si="2"/>
        <v>314033.18</v>
      </c>
      <c r="BT8" s="169">
        <f t="shared" si="2"/>
        <v>0</v>
      </c>
      <c r="BU8" s="223">
        <f t="shared" si="2"/>
        <v>2992432.68</v>
      </c>
      <c r="BV8" s="166">
        <f t="shared" si="2"/>
        <v>340334.18</v>
      </c>
      <c r="BW8" s="167">
        <f t="shared" si="2"/>
        <v>99134.21</v>
      </c>
      <c r="BX8" s="167">
        <f t="shared" si="2"/>
        <v>99134.21</v>
      </c>
      <c r="BY8" s="169">
        <f t="shared" si="2"/>
        <v>0</v>
      </c>
      <c r="BZ8" s="223">
        <f t="shared" si="2"/>
        <v>3180795.38</v>
      </c>
      <c r="CA8" s="166">
        <f t="shared" si="2"/>
        <v>377790.49</v>
      </c>
      <c r="CB8" s="167">
        <f t="shared" si="2"/>
        <v>96150.9</v>
      </c>
      <c r="CC8" s="167">
        <f t="shared" si="2"/>
        <v>96150.9</v>
      </c>
      <c r="CD8" s="169">
        <f t="shared" si="2"/>
        <v>0</v>
      </c>
      <c r="CE8" s="223">
        <f t="shared" si="2"/>
        <v>2545037.84</v>
      </c>
      <c r="CF8" s="166">
        <f t="shared" si="2"/>
        <v>286098.43</v>
      </c>
      <c r="CG8" s="167">
        <f t="shared" si="2"/>
        <v>84908.51</v>
      </c>
      <c r="CH8" s="167">
        <f t="shared" si="2"/>
        <v>84908.51</v>
      </c>
      <c r="CI8" s="169">
        <f t="shared" si="2"/>
        <v>0</v>
      </c>
      <c r="CJ8" s="223">
        <f t="shared" si="2"/>
        <v>2909592.03</v>
      </c>
      <c r="CK8" s="166">
        <f t="shared" si="2"/>
        <v>319843.82000000007</v>
      </c>
      <c r="CL8" s="167">
        <f t="shared" si="2"/>
        <v>101492.83</v>
      </c>
      <c r="CM8" s="167">
        <f t="shared" si="2"/>
        <v>101492.83</v>
      </c>
      <c r="CN8" s="169">
        <f t="shared" si="2"/>
        <v>0</v>
      </c>
      <c r="CO8" s="223">
        <f t="shared" si="2"/>
        <v>2444011.65</v>
      </c>
      <c r="CP8" s="166">
        <f t="shared" si="2"/>
        <v>262660.95</v>
      </c>
      <c r="CQ8" s="167">
        <f t="shared" si="2"/>
        <v>88669.29</v>
      </c>
      <c r="CR8" s="167">
        <f t="shared" si="2"/>
        <v>88669.29</v>
      </c>
      <c r="CS8" s="169">
        <f t="shared" si="2"/>
        <v>0</v>
      </c>
      <c r="CT8" s="223">
        <f t="shared" si="2"/>
        <v>3418686.7</v>
      </c>
      <c r="CU8" s="166">
        <f t="shared" ref="CU8:CX8" si="3">SUM(CU9:CU11)</f>
        <v>417066.25</v>
      </c>
      <c r="CV8" s="167">
        <f t="shared" si="3"/>
        <v>99148.69</v>
      </c>
      <c r="CW8" s="167">
        <f t="shared" si="3"/>
        <v>99148.69</v>
      </c>
      <c r="CX8" s="169">
        <f t="shared" si="3"/>
        <v>0</v>
      </c>
      <c r="CY8" s="44"/>
    </row>
    <row r="9" spans="1:103" ht="24" customHeight="1" x14ac:dyDescent="0.25">
      <c r="A9" s="45"/>
      <c r="B9" s="171" t="s">
        <v>31</v>
      </c>
      <c r="C9" s="223">
        <v>8571063.2100000009</v>
      </c>
      <c r="D9" s="167">
        <v>1018998.84</v>
      </c>
      <c r="E9" s="167">
        <v>261880.17</v>
      </c>
      <c r="F9" s="167">
        <v>261880.17</v>
      </c>
      <c r="G9" s="169">
        <v>0</v>
      </c>
      <c r="H9" s="223">
        <v>1886135.96</v>
      </c>
      <c r="I9" s="167">
        <v>220093</v>
      </c>
      <c r="J9" s="167">
        <v>62958.52</v>
      </c>
      <c r="K9" s="167">
        <v>62958.52</v>
      </c>
      <c r="L9" s="169">
        <v>0</v>
      </c>
      <c r="M9" s="223">
        <v>1174939.28</v>
      </c>
      <c r="N9" s="167">
        <v>115610</v>
      </c>
      <c r="O9" s="167">
        <v>48266.86</v>
      </c>
      <c r="P9" s="167">
        <v>48266.86</v>
      </c>
      <c r="Q9" s="169">
        <v>0</v>
      </c>
      <c r="R9" s="223">
        <v>1762561</v>
      </c>
      <c r="S9" s="167">
        <v>173939</v>
      </c>
      <c r="T9" s="167">
        <v>71924</v>
      </c>
      <c r="U9" s="167">
        <v>71924</v>
      </c>
      <c r="V9" s="169">
        <v>0</v>
      </c>
      <c r="W9" s="223">
        <v>1431640.65</v>
      </c>
      <c r="X9" s="167">
        <v>150805</v>
      </c>
      <c r="Y9" s="167">
        <v>53476.66</v>
      </c>
      <c r="Z9" s="167">
        <v>53476.66</v>
      </c>
      <c r="AA9" s="169">
        <v>0</v>
      </c>
      <c r="AB9" s="223">
        <v>1209184.97</v>
      </c>
      <c r="AC9" s="167">
        <v>139545.94</v>
      </c>
      <c r="AD9" s="167">
        <v>39075.129999999997</v>
      </c>
      <c r="AE9" s="167">
        <v>39075.129999999997</v>
      </c>
      <c r="AF9" s="169">
        <v>0</v>
      </c>
      <c r="AG9" s="223">
        <v>1356072.52</v>
      </c>
      <c r="AH9" s="167">
        <v>142968.76</v>
      </c>
      <c r="AI9" s="167">
        <v>50586.04</v>
      </c>
      <c r="AJ9" s="167">
        <v>50586.04</v>
      </c>
      <c r="AK9" s="169">
        <v>0</v>
      </c>
      <c r="AL9" s="223">
        <v>1566938.72</v>
      </c>
      <c r="AM9" s="167">
        <v>178220.96</v>
      </c>
      <c r="AN9" s="167">
        <v>51944.02</v>
      </c>
      <c r="AO9" s="167">
        <v>51944.02</v>
      </c>
      <c r="AP9" s="169">
        <v>0</v>
      </c>
      <c r="AQ9" s="223">
        <v>5096102.6900000004</v>
      </c>
      <c r="AR9" s="167">
        <v>505529.12</v>
      </c>
      <c r="AS9" s="167">
        <v>205971.5</v>
      </c>
      <c r="AT9" s="167">
        <v>205971.5</v>
      </c>
      <c r="AU9" s="169">
        <v>0</v>
      </c>
      <c r="AV9" s="223">
        <v>2022842.87</v>
      </c>
      <c r="AW9" s="167">
        <v>211046.82</v>
      </c>
      <c r="AX9" s="167">
        <v>76565.3</v>
      </c>
      <c r="AY9" s="167">
        <v>76565.3</v>
      </c>
      <c r="AZ9" s="169">
        <v>0</v>
      </c>
      <c r="BA9" s="223">
        <v>2887586.02</v>
      </c>
      <c r="BB9" s="167">
        <v>306313.71000000002</v>
      </c>
      <c r="BC9" s="167">
        <v>106787.3</v>
      </c>
      <c r="BD9" s="167">
        <v>106787.3</v>
      </c>
      <c r="BE9" s="169">
        <v>0</v>
      </c>
      <c r="BF9" s="223">
        <v>4958348.0999999996</v>
      </c>
      <c r="BG9" s="167">
        <v>566018.97</v>
      </c>
      <c r="BH9" s="167">
        <v>163344.56</v>
      </c>
      <c r="BI9" s="167">
        <v>163344.56</v>
      </c>
      <c r="BJ9" s="169">
        <v>0</v>
      </c>
      <c r="BK9" s="223">
        <v>17529579.879999999</v>
      </c>
      <c r="BL9" s="167">
        <v>1802534.29</v>
      </c>
      <c r="BM9" s="167">
        <v>677382.31</v>
      </c>
      <c r="BN9" s="167">
        <v>677382.31</v>
      </c>
      <c r="BO9" s="169">
        <v>0</v>
      </c>
      <c r="BP9" s="223">
        <v>8811406.3699999992</v>
      </c>
      <c r="BQ9" s="167">
        <v>958580.03</v>
      </c>
      <c r="BR9" s="167">
        <v>314033.18</v>
      </c>
      <c r="BS9" s="167">
        <v>314033.18</v>
      </c>
      <c r="BT9" s="169">
        <v>0</v>
      </c>
      <c r="BU9" s="223">
        <v>2992432.68</v>
      </c>
      <c r="BV9" s="167">
        <v>340334.18</v>
      </c>
      <c r="BW9" s="167">
        <v>99134.21</v>
      </c>
      <c r="BX9" s="167">
        <v>99134.21</v>
      </c>
      <c r="BY9" s="169">
        <v>0</v>
      </c>
      <c r="BZ9" s="223">
        <v>3180795.38</v>
      </c>
      <c r="CA9" s="167">
        <v>377790.49</v>
      </c>
      <c r="CB9" s="167">
        <v>96150.9</v>
      </c>
      <c r="CC9" s="167">
        <v>96150.9</v>
      </c>
      <c r="CD9" s="169">
        <v>0</v>
      </c>
      <c r="CE9" s="223">
        <v>2545037.84</v>
      </c>
      <c r="CF9" s="167">
        <v>286098.43</v>
      </c>
      <c r="CG9" s="167">
        <v>84908.51</v>
      </c>
      <c r="CH9" s="167">
        <v>84908.51</v>
      </c>
      <c r="CI9" s="169">
        <v>0</v>
      </c>
      <c r="CJ9" s="223">
        <v>2909592.03</v>
      </c>
      <c r="CK9" s="167">
        <v>319843.20000000001</v>
      </c>
      <c r="CL9" s="167">
        <v>101492.83</v>
      </c>
      <c r="CM9" s="167">
        <v>101492.83</v>
      </c>
      <c r="CN9" s="169">
        <v>0</v>
      </c>
      <c r="CO9" s="223">
        <v>2444011.65</v>
      </c>
      <c r="CP9" s="167">
        <v>262660.95</v>
      </c>
      <c r="CQ9" s="167">
        <v>88669.29</v>
      </c>
      <c r="CR9" s="167">
        <v>88669.29</v>
      </c>
      <c r="CS9" s="169">
        <v>0</v>
      </c>
      <c r="CT9" s="223">
        <v>3418686.7</v>
      </c>
      <c r="CU9" s="167">
        <v>417066.25</v>
      </c>
      <c r="CV9" s="167">
        <v>99148.69</v>
      </c>
      <c r="CW9" s="167">
        <v>99148.69</v>
      </c>
      <c r="CX9" s="169">
        <v>0</v>
      </c>
      <c r="CY9" s="44"/>
    </row>
    <row r="10" spans="1:103" ht="24" customHeight="1" x14ac:dyDescent="0.25">
      <c r="A10" s="45"/>
      <c r="B10" s="172" t="s">
        <v>32</v>
      </c>
      <c r="C10" s="224">
        <v>0</v>
      </c>
      <c r="D10" s="166">
        <v>0</v>
      </c>
      <c r="E10" s="167">
        <v>0</v>
      </c>
      <c r="F10" s="167">
        <v>0</v>
      </c>
      <c r="G10" s="169">
        <v>0</v>
      </c>
      <c r="H10" s="224">
        <v>0</v>
      </c>
      <c r="I10" s="166">
        <v>0</v>
      </c>
      <c r="J10" s="167">
        <v>0</v>
      </c>
      <c r="K10" s="167">
        <v>0</v>
      </c>
      <c r="L10" s="169">
        <v>0</v>
      </c>
      <c r="M10" s="224">
        <v>0</v>
      </c>
      <c r="N10" s="166">
        <v>0</v>
      </c>
      <c r="O10" s="167">
        <v>0</v>
      </c>
      <c r="P10" s="167">
        <v>0</v>
      </c>
      <c r="Q10" s="169">
        <v>0</v>
      </c>
      <c r="R10" s="224">
        <v>0</v>
      </c>
      <c r="S10" s="166">
        <v>0</v>
      </c>
      <c r="T10" s="167">
        <v>0</v>
      </c>
      <c r="U10" s="167">
        <v>0</v>
      </c>
      <c r="V10" s="169">
        <v>0</v>
      </c>
      <c r="W10" s="224">
        <v>0</v>
      </c>
      <c r="X10" s="166">
        <v>0</v>
      </c>
      <c r="Y10" s="167">
        <v>0</v>
      </c>
      <c r="Z10" s="167">
        <v>0</v>
      </c>
      <c r="AA10" s="169">
        <v>0</v>
      </c>
      <c r="AB10" s="224">
        <v>0</v>
      </c>
      <c r="AC10" s="166">
        <v>0</v>
      </c>
      <c r="AD10" s="167">
        <v>0</v>
      </c>
      <c r="AE10" s="167">
        <v>0</v>
      </c>
      <c r="AF10" s="169">
        <v>0</v>
      </c>
      <c r="AG10" s="224">
        <v>0</v>
      </c>
      <c r="AH10" s="166">
        <v>0</v>
      </c>
      <c r="AI10" s="167">
        <v>0</v>
      </c>
      <c r="AJ10" s="167">
        <v>0</v>
      </c>
      <c r="AK10" s="169">
        <v>0</v>
      </c>
      <c r="AL10" s="224">
        <v>0</v>
      </c>
      <c r="AM10" s="166">
        <v>0</v>
      </c>
      <c r="AN10" s="167">
        <v>0</v>
      </c>
      <c r="AO10" s="167">
        <v>0</v>
      </c>
      <c r="AP10" s="169">
        <v>0</v>
      </c>
      <c r="AQ10" s="224">
        <v>0</v>
      </c>
      <c r="AR10" s="166">
        <v>0</v>
      </c>
      <c r="AS10" s="167">
        <v>0</v>
      </c>
      <c r="AT10" s="167">
        <v>0</v>
      </c>
      <c r="AU10" s="169">
        <v>0</v>
      </c>
      <c r="AV10" s="224">
        <v>0</v>
      </c>
      <c r="AW10" s="166">
        <v>0</v>
      </c>
      <c r="AX10" s="167">
        <v>0</v>
      </c>
      <c r="AY10" s="167">
        <v>0</v>
      </c>
      <c r="AZ10" s="169">
        <v>0</v>
      </c>
      <c r="BA10" s="224">
        <v>0</v>
      </c>
      <c r="BB10" s="166">
        <v>0</v>
      </c>
      <c r="BC10" s="167">
        <v>0</v>
      </c>
      <c r="BD10" s="167">
        <v>0</v>
      </c>
      <c r="BE10" s="169">
        <v>0</v>
      </c>
      <c r="BF10" s="224">
        <v>0</v>
      </c>
      <c r="BG10" s="166">
        <v>0</v>
      </c>
      <c r="BH10" s="167">
        <v>0</v>
      </c>
      <c r="BI10" s="167">
        <v>0</v>
      </c>
      <c r="BJ10" s="169">
        <v>0</v>
      </c>
      <c r="BK10" s="224">
        <v>0</v>
      </c>
      <c r="BL10" s="166">
        <v>0</v>
      </c>
      <c r="BM10" s="167">
        <v>0</v>
      </c>
      <c r="BN10" s="167">
        <v>0</v>
      </c>
      <c r="BO10" s="169">
        <v>0</v>
      </c>
      <c r="BP10" s="224">
        <v>1499</v>
      </c>
      <c r="BQ10" s="166">
        <v>270</v>
      </c>
      <c r="BR10" s="167">
        <v>0</v>
      </c>
      <c r="BS10" s="167">
        <v>0</v>
      </c>
      <c r="BT10" s="169">
        <v>0</v>
      </c>
      <c r="BU10" s="224">
        <v>0</v>
      </c>
      <c r="BV10" s="166">
        <v>0</v>
      </c>
      <c r="BW10" s="167">
        <v>0</v>
      </c>
      <c r="BX10" s="167">
        <v>0</v>
      </c>
      <c r="BY10" s="169">
        <v>0</v>
      </c>
      <c r="BZ10" s="224">
        <v>0</v>
      </c>
      <c r="CA10" s="166">
        <v>0</v>
      </c>
      <c r="CB10" s="167">
        <v>0</v>
      </c>
      <c r="CC10" s="167">
        <v>0</v>
      </c>
      <c r="CD10" s="169">
        <v>0</v>
      </c>
      <c r="CE10" s="224">
        <v>0</v>
      </c>
      <c r="CF10" s="166">
        <v>0</v>
      </c>
      <c r="CG10" s="167">
        <v>0</v>
      </c>
      <c r="CH10" s="167">
        <v>0</v>
      </c>
      <c r="CI10" s="169">
        <v>0</v>
      </c>
      <c r="CJ10" s="224">
        <v>292442.25</v>
      </c>
      <c r="CK10" s="166">
        <v>43912.46</v>
      </c>
      <c r="CL10" s="167">
        <v>4364.88</v>
      </c>
      <c r="CM10" s="167">
        <v>4364.88</v>
      </c>
      <c r="CN10" s="169">
        <v>0</v>
      </c>
      <c r="CO10" s="224">
        <v>0</v>
      </c>
      <c r="CP10" s="166">
        <v>0</v>
      </c>
      <c r="CQ10" s="167">
        <v>0</v>
      </c>
      <c r="CR10" s="167">
        <v>0</v>
      </c>
      <c r="CS10" s="169">
        <v>0</v>
      </c>
      <c r="CT10" s="224">
        <v>0</v>
      </c>
      <c r="CU10" s="166">
        <v>0</v>
      </c>
      <c r="CV10" s="167">
        <v>0</v>
      </c>
      <c r="CW10" s="167">
        <v>0</v>
      </c>
      <c r="CX10" s="169">
        <v>0</v>
      </c>
      <c r="CY10" s="44"/>
    </row>
    <row r="11" spans="1:103" ht="24" customHeight="1" x14ac:dyDescent="0.25">
      <c r="A11" s="45"/>
      <c r="B11" s="173" t="s">
        <v>33</v>
      </c>
      <c r="C11" s="223">
        <f t="shared" ref="C11:AH11" si="4">C12-C13</f>
        <v>0</v>
      </c>
      <c r="D11" s="166">
        <f t="shared" si="4"/>
        <v>0</v>
      </c>
      <c r="E11" s="210">
        <f t="shared" si="4"/>
        <v>0</v>
      </c>
      <c r="F11" s="167">
        <f t="shared" si="4"/>
        <v>0</v>
      </c>
      <c r="G11" s="169">
        <f t="shared" si="4"/>
        <v>0</v>
      </c>
      <c r="H11" s="223">
        <f t="shared" si="4"/>
        <v>0</v>
      </c>
      <c r="I11" s="166">
        <f t="shared" si="4"/>
        <v>0</v>
      </c>
      <c r="J11" s="210">
        <f t="shared" si="4"/>
        <v>0</v>
      </c>
      <c r="K11" s="167">
        <f t="shared" si="4"/>
        <v>0</v>
      </c>
      <c r="L11" s="169">
        <f t="shared" si="4"/>
        <v>0</v>
      </c>
      <c r="M11" s="223">
        <f t="shared" si="4"/>
        <v>0</v>
      </c>
      <c r="N11" s="166">
        <f t="shared" si="4"/>
        <v>0</v>
      </c>
      <c r="O11" s="210">
        <f t="shared" si="4"/>
        <v>0</v>
      </c>
      <c r="P11" s="167">
        <f t="shared" si="4"/>
        <v>0</v>
      </c>
      <c r="Q11" s="169">
        <f t="shared" si="4"/>
        <v>0</v>
      </c>
      <c r="R11" s="223">
        <f t="shared" si="4"/>
        <v>0</v>
      </c>
      <c r="S11" s="166">
        <f t="shared" si="4"/>
        <v>0</v>
      </c>
      <c r="T11" s="210">
        <f t="shared" si="4"/>
        <v>0</v>
      </c>
      <c r="U11" s="167">
        <f t="shared" si="4"/>
        <v>0</v>
      </c>
      <c r="V11" s="169">
        <f t="shared" si="4"/>
        <v>0</v>
      </c>
      <c r="W11" s="223">
        <f t="shared" si="4"/>
        <v>0</v>
      </c>
      <c r="X11" s="166">
        <f t="shared" si="4"/>
        <v>0</v>
      </c>
      <c r="Y11" s="210">
        <f t="shared" si="4"/>
        <v>0</v>
      </c>
      <c r="Z11" s="167">
        <f t="shared" si="4"/>
        <v>0</v>
      </c>
      <c r="AA11" s="169">
        <f t="shared" si="4"/>
        <v>0</v>
      </c>
      <c r="AB11" s="223">
        <f t="shared" si="4"/>
        <v>0</v>
      </c>
      <c r="AC11" s="166">
        <f t="shared" si="4"/>
        <v>0</v>
      </c>
      <c r="AD11" s="210">
        <f t="shared" si="4"/>
        <v>0</v>
      </c>
      <c r="AE11" s="167">
        <f t="shared" si="4"/>
        <v>0</v>
      </c>
      <c r="AF11" s="169">
        <f t="shared" si="4"/>
        <v>0</v>
      </c>
      <c r="AG11" s="223">
        <f t="shared" si="4"/>
        <v>0</v>
      </c>
      <c r="AH11" s="166">
        <f t="shared" si="4"/>
        <v>0</v>
      </c>
      <c r="AI11" s="210">
        <f t="shared" ref="AI11:BN11" si="5">AI12-AI13</f>
        <v>0</v>
      </c>
      <c r="AJ11" s="167">
        <f t="shared" si="5"/>
        <v>0</v>
      </c>
      <c r="AK11" s="169">
        <f t="shared" si="5"/>
        <v>0</v>
      </c>
      <c r="AL11" s="223">
        <f t="shared" si="5"/>
        <v>0</v>
      </c>
      <c r="AM11" s="166">
        <f t="shared" si="5"/>
        <v>0</v>
      </c>
      <c r="AN11" s="210">
        <f t="shared" si="5"/>
        <v>0</v>
      </c>
      <c r="AO11" s="167">
        <f t="shared" si="5"/>
        <v>0</v>
      </c>
      <c r="AP11" s="169">
        <f t="shared" si="5"/>
        <v>0</v>
      </c>
      <c r="AQ11" s="223">
        <f t="shared" si="5"/>
        <v>0</v>
      </c>
      <c r="AR11" s="166">
        <f t="shared" si="5"/>
        <v>0</v>
      </c>
      <c r="AS11" s="210">
        <f t="shared" si="5"/>
        <v>0</v>
      </c>
      <c r="AT11" s="167">
        <f t="shared" si="5"/>
        <v>0</v>
      </c>
      <c r="AU11" s="169">
        <f t="shared" si="5"/>
        <v>0</v>
      </c>
      <c r="AV11" s="223">
        <f t="shared" si="5"/>
        <v>0</v>
      </c>
      <c r="AW11" s="166">
        <f t="shared" si="5"/>
        <v>0</v>
      </c>
      <c r="AX11" s="210">
        <f t="shared" si="5"/>
        <v>0</v>
      </c>
      <c r="AY11" s="167">
        <f t="shared" si="5"/>
        <v>0</v>
      </c>
      <c r="AZ11" s="169">
        <f t="shared" si="5"/>
        <v>0</v>
      </c>
      <c r="BA11" s="223">
        <f t="shared" si="5"/>
        <v>0</v>
      </c>
      <c r="BB11" s="166">
        <f t="shared" si="5"/>
        <v>0</v>
      </c>
      <c r="BC11" s="210">
        <f t="shared" si="5"/>
        <v>0</v>
      </c>
      <c r="BD11" s="167">
        <f t="shared" si="5"/>
        <v>0</v>
      </c>
      <c r="BE11" s="169">
        <f t="shared" si="5"/>
        <v>0</v>
      </c>
      <c r="BF11" s="223">
        <f t="shared" si="5"/>
        <v>0</v>
      </c>
      <c r="BG11" s="166">
        <f t="shared" si="5"/>
        <v>0</v>
      </c>
      <c r="BH11" s="210">
        <f t="shared" si="5"/>
        <v>0</v>
      </c>
      <c r="BI11" s="167">
        <f t="shared" si="5"/>
        <v>0</v>
      </c>
      <c r="BJ11" s="169">
        <f t="shared" si="5"/>
        <v>0</v>
      </c>
      <c r="BK11" s="223">
        <f t="shared" si="5"/>
        <v>0</v>
      </c>
      <c r="BL11" s="166">
        <f t="shared" si="5"/>
        <v>0</v>
      </c>
      <c r="BM11" s="210">
        <f t="shared" si="5"/>
        <v>0</v>
      </c>
      <c r="BN11" s="167">
        <f t="shared" si="5"/>
        <v>0</v>
      </c>
      <c r="BO11" s="169">
        <f t="shared" ref="BO11:CT11" si="6">BO12-BO13</f>
        <v>0</v>
      </c>
      <c r="BP11" s="223">
        <f t="shared" si="6"/>
        <v>0</v>
      </c>
      <c r="BQ11" s="166">
        <f t="shared" si="6"/>
        <v>0</v>
      </c>
      <c r="BR11" s="210">
        <f t="shared" si="6"/>
        <v>0</v>
      </c>
      <c r="BS11" s="167">
        <f t="shared" si="6"/>
        <v>0</v>
      </c>
      <c r="BT11" s="169">
        <f t="shared" si="6"/>
        <v>0</v>
      </c>
      <c r="BU11" s="223">
        <f t="shared" si="6"/>
        <v>0</v>
      </c>
      <c r="BV11" s="166">
        <f t="shared" si="6"/>
        <v>0</v>
      </c>
      <c r="BW11" s="210">
        <f t="shared" si="6"/>
        <v>0</v>
      </c>
      <c r="BX11" s="167">
        <f t="shared" si="6"/>
        <v>0</v>
      </c>
      <c r="BY11" s="169">
        <f t="shared" si="6"/>
        <v>0</v>
      </c>
      <c r="BZ11" s="223">
        <f t="shared" si="6"/>
        <v>0</v>
      </c>
      <c r="CA11" s="166">
        <f t="shared" si="6"/>
        <v>0</v>
      </c>
      <c r="CB11" s="210">
        <f t="shared" si="6"/>
        <v>0</v>
      </c>
      <c r="CC11" s="167">
        <f t="shared" si="6"/>
        <v>0</v>
      </c>
      <c r="CD11" s="169">
        <f t="shared" si="6"/>
        <v>0</v>
      </c>
      <c r="CE11" s="223">
        <f t="shared" si="6"/>
        <v>0</v>
      </c>
      <c r="CF11" s="166">
        <f t="shared" si="6"/>
        <v>0</v>
      </c>
      <c r="CG11" s="210">
        <f t="shared" si="6"/>
        <v>0</v>
      </c>
      <c r="CH11" s="167">
        <f t="shared" si="6"/>
        <v>0</v>
      </c>
      <c r="CI11" s="169">
        <f t="shared" si="6"/>
        <v>0</v>
      </c>
      <c r="CJ11" s="223">
        <f t="shared" si="6"/>
        <v>-292442.25</v>
      </c>
      <c r="CK11" s="166">
        <f t="shared" si="6"/>
        <v>-43911.839999999997</v>
      </c>
      <c r="CL11" s="210">
        <f t="shared" si="6"/>
        <v>-4364.8800000000047</v>
      </c>
      <c r="CM11" s="167">
        <f t="shared" si="6"/>
        <v>-4364.8800000000047</v>
      </c>
      <c r="CN11" s="169">
        <f t="shared" si="6"/>
        <v>0</v>
      </c>
      <c r="CO11" s="223">
        <f t="shared" si="6"/>
        <v>0</v>
      </c>
      <c r="CP11" s="166">
        <f t="shared" si="6"/>
        <v>0</v>
      </c>
      <c r="CQ11" s="210">
        <f t="shared" si="6"/>
        <v>0</v>
      </c>
      <c r="CR11" s="167">
        <f t="shared" si="6"/>
        <v>0</v>
      </c>
      <c r="CS11" s="169">
        <f t="shared" si="6"/>
        <v>0</v>
      </c>
      <c r="CT11" s="223">
        <f t="shared" si="6"/>
        <v>0</v>
      </c>
      <c r="CU11" s="166">
        <f t="shared" ref="CU11:CX11" si="7">CU12-CU13</f>
        <v>0</v>
      </c>
      <c r="CV11" s="210">
        <f t="shared" si="7"/>
        <v>0</v>
      </c>
      <c r="CW11" s="167">
        <f t="shared" si="7"/>
        <v>0</v>
      </c>
      <c r="CX11" s="169">
        <f t="shared" si="7"/>
        <v>0</v>
      </c>
      <c r="CY11" s="44"/>
    </row>
    <row r="12" spans="1:103" ht="24" customHeight="1" x14ac:dyDescent="0.25">
      <c r="A12" s="45"/>
      <c r="B12" s="174" t="s">
        <v>34</v>
      </c>
      <c r="C12" s="223">
        <v>0</v>
      </c>
      <c r="D12" s="210">
        <v>0</v>
      </c>
      <c r="E12" s="211">
        <v>0</v>
      </c>
      <c r="F12" s="167">
        <v>0</v>
      </c>
      <c r="G12" s="212">
        <v>0</v>
      </c>
      <c r="H12" s="223">
        <v>0</v>
      </c>
      <c r="I12" s="210">
        <v>0</v>
      </c>
      <c r="J12" s="211">
        <v>0</v>
      </c>
      <c r="K12" s="167">
        <v>0</v>
      </c>
      <c r="L12" s="212">
        <v>0</v>
      </c>
      <c r="M12" s="223">
        <v>0</v>
      </c>
      <c r="N12" s="210">
        <v>0</v>
      </c>
      <c r="O12" s="211">
        <v>0</v>
      </c>
      <c r="P12" s="167">
        <v>0</v>
      </c>
      <c r="Q12" s="212">
        <v>0</v>
      </c>
      <c r="R12" s="223">
        <v>0</v>
      </c>
      <c r="S12" s="210">
        <v>0</v>
      </c>
      <c r="T12" s="211">
        <v>0</v>
      </c>
      <c r="U12" s="167">
        <v>0</v>
      </c>
      <c r="V12" s="212">
        <v>0</v>
      </c>
      <c r="W12" s="223">
        <v>0</v>
      </c>
      <c r="X12" s="210">
        <v>0</v>
      </c>
      <c r="Y12" s="211">
        <v>0</v>
      </c>
      <c r="Z12" s="167">
        <v>0</v>
      </c>
      <c r="AA12" s="212">
        <v>0</v>
      </c>
      <c r="AB12" s="223">
        <v>0</v>
      </c>
      <c r="AC12" s="210">
        <v>0</v>
      </c>
      <c r="AD12" s="211">
        <v>0</v>
      </c>
      <c r="AE12" s="167">
        <v>0</v>
      </c>
      <c r="AF12" s="212">
        <v>0</v>
      </c>
      <c r="AG12" s="223">
        <v>0</v>
      </c>
      <c r="AH12" s="210">
        <v>0</v>
      </c>
      <c r="AI12" s="211">
        <v>0</v>
      </c>
      <c r="AJ12" s="167">
        <v>0</v>
      </c>
      <c r="AK12" s="212">
        <v>0</v>
      </c>
      <c r="AL12" s="223">
        <v>0</v>
      </c>
      <c r="AM12" s="210">
        <v>0</v>
      </c>
      <c r="AN12" s="211">
        <v>0</v>
      </c>
      <c r="AO12" s="167">
        <v>0</v>
      </c>
      <c r="AP12" s="212">
        <v>0</v>
      </c>
      <c r="AQ12" s="223">
        <v>0</v>
      </c>
      <c r="AR12" s="210">
        <v>0</v>
      </c>
      <c r="AS12" s="211">
        <v>0</v>
      </c>
      <c r="AT12" s="167">
        <v>0</v>
      </c>
      <c r="AU12" s="212">
        <v>0</v>
      </c>
      <c r="AV12" s="223">
        <v>0</v>
      </c>
      <c r="AW12" s="210">
        <v>0</v>
      </c>
      <c r="AX12" s="211">
        <v>0</v>
      </c>
      <c r="AY12" s="167">
        <v>0</v>
      </c>
      <c r="AZ12" s="212">
        <v>0</v>
      </c>
      <c r="BA12" s="223">
        <v>0</v>
      </c>
      <c r="BB12" s="210">
        <v>0</v>
      </c>
      <c r="BC12" s="211">
        <v>0</v>
      </c>
      <c r="BD12" s="167">
        <v>0</v>
      </c>
      <c r="BE12" s="212">
        <v>0</v>
      </c>
      <c r="BF12" s="223">
        <v>0</v>
      </c>
      <c r="BG12" s="210">
        <v>0</v>
      </c>
      <c r="BH12" s="211">
        <v>0</v>
      </c>
      <c r="BI12" s="167">
        <v>0</v>
      </c>
      <c r="BJ12" s="212">
        <v>0</v>
      </c>
      <c r="BK12" s="223">
        <v>0</v>
      </c>
      <c r="BL12" s="210">
        <v>0</v>
      </c>
      <c r="BM12" s="211">
        <v>0</v>
      </c>
      <c r="BN12" s="167">
        <v>0</v>
      </c>
      <c r="BO12" s="212">
        <v>0</v>
      </c>
      <c r="BP12" s="223">
        <v>0</v>
      </c>
      <c r="BQ12" s="210">
        <v>0</v>
      </c>
      <c r="BR12" s="211">
        <v>0</v>
      </c>
      <c r="BS12" s="167">
        <v>0</v>
      </c>
      <c r="BT12" s="212">
        <v>0</v>
      </c>
      <c r="BU12" s="223">
        <v>0</v>
      </c>
      <c r="BV12" s="210">
        <v>0</v>
      </c>
      <c r="BW12" s="211">
        <v>0</v>
      </c>
      <c r="BX12" s="167">
        <v>0</v>
      </c>
      <c r="BY12" s="212">
        <v>0</v>
      </c>
      <c r="BZ12" s="223">
        <v>0</v>
      </c>
      <c r="CA12" s="210">
        <v>0</v>
      </c>
      <c r="CB12" s="211">
        <v>0</v>
      </c>
      <c r="CC12" s="167">
        <v>0</v>
      </c>
      <c r="CD12" s="212">
        <v>0</v>
      </c>
      <c r="CE12" s="223">
        <v>0</v>
      </c>
      <c r="CF12" s="210">
        <v>0</v>
      </c>
      <c r="CG12" s="211">
        <v>0</v>
      </c>
      <c r="CH12" s="167">
        <v>0</v>
      </c>
      <c r="CI12" s="212">
        <v>0</v>
      </c>
      <c r="CJ12" s="223">
        <v>2993411.27</v>
      </c>
      <c r="CK12" s="210">
        <v>209911.47</v>
      </c>
      <c r="CL12" s="211">
        <v>162110.9</v>
      </c>
      <c r="CM12" s="167">
        <v>162110.9</v>
      </c>
      <c r="CN12" s="212">
        <v>0</v>
      </c>
      <c r="CO12" s="223">
        <v>0</v>
      </c>
      <c r="CP12" s="210">
        <v>0</v>
      </c>
      <c r="CQ12" s="211">
        <v>0</v>
      </c>
      <c r="CR12" s="167">
        <v>0</v>
      </c>
      <c r="CS12" s="212">
        <v>0</v>
      </c>
      <c r="CT12" s="223">
        <v>0</v>
      </c>
      <c r="CU12" s="210">
        <v>0</v>
      </c>
      <c r="CV12" s="211">
        <v>0</v>
      </c>
      <c r="CW12" s="167">
        <v>0</v>
      </c>
      <c r="CX12" s="212">
        <v>0</v>
      </c>
      <c r="CY12" s="44"/>
    </row>
    <row r="13" spans="1:103" ht="24" customHeight="1" x14ac:dyDescent="0.25">
      <c r="A13" s="45"/>
      <c r="B13" s="175" t="s">
        <v>35</v>
      </c>
      <c r="C13" s="223">
        <v>0</v>
      </c>
      <c r="D13" s="166">
        <v>0</v>
      </c>
      <c r="E13" s="166">
        <v>0</v>
      </c>
      <c r="F13" s="166">
        <v>0</v>
      </c>
      <c r="G13" s="212">
        <v>0</v>
      </c>
      <c r="H13" s="223">
        <v>0</v>
      </c>
      <c r="I13" s="166">
        <v>0</v>
      </c>
      <c r="J13" s="166">
        <v>0</v>
      </c>
      <c r="K13" s="166">
        <v>0</v>
      </c>
      <c r="L13" s="212">
        <v>0</v>
      </c>
      <c r="M13" s="223">
        <v>0</v>
      </c>
      <c r="N13" s="166">
        <v>0</v>
      </c>
      <c r="O13" s="166">
        <v>0</v>
      </c>
      <c r="P13" s="166">
        <v>0</v>
      </c>
      <c r="Q13" s="212">
        <v>0</v>
      </c>
      <c r="R13" s="223">
        <v>0</v>
      </c>
      <c r="S13" s="166">
        <v>0</v>
      </c>
      <c r="T13" s="166">
        <v>0</v>
      </c>
      <c r="U13" s="166">
        <v>0</v>
      </c>
      <c r="V13" s="212">
        <v>0</v>
      </c>
      <c r="W13" s="223">
        <v>0</v>
      </c>
      <c r="X13" s="166">
        <v>0</v>
      </c>
      <c r="Y13" s="166">
        <v>0</v>
      </c>
      <c r="Z13" s="166">
        <v>0</v>
      </c>
      <c r="AA13" s="212">
        <v>0</v>
      </c>
      <c r="AB13" s="223">
        <v>0</v>
      </c>
      <c r="AC13" s="166">
        <v>0</v>
      </c>
      <c r="AD13" s="166">
        <v>0</v>
      </c>
      <c r="AE13" s="166">
        <v>0</v>
      </c>
      <c r="AF13" s="212">
        <v>0</v>
      </c>
      <c r="AG13" s="223">
        <v>0</v>
      </c>
      <c r="AH13" s="166">
        <v>0</v>
      </c>
      <c r="AI13" s="166">
        <v>0</v>
      </c>
      <c r="AJ13" s="166">
        <v>0</v>
      </c>
      <c r="AK13" s="212">
        <v>0</v>
      </c>
      <c r="AL13" s="223">
        <v>0</v>
      </c>
      <c r="AM13" s="166">
        <v>0</v>
      </c>
      <c r="AN13" s="166">
        <v>0</v>
      </c>
      <c r="AO13" s="166">
        <v>0</v>
      </c>
      <c r="AP13" s="212">
        <v>0</v>
      </c>
      <c r="AQ13" s="223">
        <v>0</v>
      </c>
      <c r="AR13" s="166">
        <v>0</v>
      </c>
      <c r="AS13" s="166">
        <v>0</v>
      </c>
      <c r="AT13" s="166">
        <v>0</v>
      </c>
      <c r="AU13" s="212">
        <v>0</v>
      </c>
      <c r="AV13" s="223">
        <v>0</v>
      </c>
      <c r="AW13" s="166">
        <v>0</v>
      </c>
      <c r="AX13" s="166">
        <v>0</v>
      </c>
      <c r="AY13" s="166">
        <v>0</v>
      </c>
      <c r="AZ13" s="212">
        <v>0</v>
      </c>
      <c r="BA13" s="223">
        <v>0</v>
      </c>
      <c r="BB13" s="166">
        <v>0</v>
      </c>
      <c r="BC13" s="166">
        <v>0</v>
      </c>
      <c r="BD13" s="166">
        <v>0</v>
      </c>
      <c r="BE13" s="212">
        <v>0</v>
      </c>
      <c r="BF13" s="223">
        <v>0</v>
      </c>
      <c r="BG13" s="166">
        <v>0</v>
      </c>
      <c r="BH13" s="166">
        <v>0</v>
      </c>
      <c r="BI13" s="166">
        <v>0</v>
      </c>
      <c r="BJ13" s="212">
        <v>0</v>
      </c>
      <c r="BK13" s="223">
        <v>0</v>
      </c>
      <c r="BL13" s="166">
        <v>0</v>
      </c>
      <c r="BM13" s="166">
        <v>0</v>
      </c>
      <c r="BN13" s="166">
        <v>0</v>
      </c>
      <c r="BO13" s="212">
        <v>0</v>
      </c>
      <c r="BP13" s="223">
        <v>0</v>
      </c>
      <c r="BQ13" s="166">
        <v>0</v>
      </c>
      <c r="BR13" s="166">
        <v>0</v>
      </c>
      <c r="BS13" s="166">
        <v>0</v>
      </c>
      <c r="BT13" s="212">
        <v>0</v>
      </c>
      <c r="BU13" s="223">
        <v>0</v>
      </c>
      <c r="BV13" s="166">
        <v>0</v>
      </c>
      <c r="BW13" s="166">
        <v>0</v>
      </c>
      <c r="BX13" s="166">
        <v>0</v>
      </c>
      <c r="BY13" s="212">
        <v>0</v>
      </c>
      <c r="BZ13" s="223">
        <v>0</v>
      </c>
      <c r="CA13" s="166">
        <v>0</v>
      </c>
      <c r="CB13" s="166">
        <v>0</v>
      </c>
      <c r="CC13" s="166">
        <v>0</v>
      </c>
      <c r="CD13" s="212">
        <v>0</v>
      </c>
      <c r="CE13" s="223">
        <v>0</v>
      </c>
      <c r="CF13" s="166">
        <v>0</v>
      </c>
      <c r="CG13" s="166">
        <v>0</v>
      </c>
      <c r="CH13" s="166">
        <v>0</v>
      </c>
      <c r="CI13" s="212">
        <v>0</v>
      </c>
      <c r="CJ13" s="223">
        <v>3285853.52</v>
      </c>
      <c r="CK13" s="166">
        <v>253823.31</v>
      </c>
      <c r="CL13" s="166">
        <v>166475.78</v>
      </c>
      <c r="CM13" s="166">
        <v>166475.78</v>
      </c>
      <c r="CN13" s="212">
        <v>0</v>
      </c>
      <c r="CO13" s="223">
        <v>0</v>
      </c>
      <c r="CP13" s="166">
        <v>0</v>
      </c>
      <c r="CQ13" s="166">
        <v>0</v>
      </c>
      <c r="CR13" s="166">
        <v>0</v>
      </c>
      <c r="CS13" s="212">
        <v>0</v>
      </c>
      <c r="CT13" s="223">
        <v>0</v>
      </c>
      <c r="CU13" s="166">
        <v>0</v>
      </c>
      <c r="CV13" s="166">
        <v>0</v>
      </c>
      <c r="CW13" s="166">
        <v>0</v>
      </c>
      <c r="CX13" s="212">
        <v>0</v>
      </c>
      <c r="CY13" s="44"/>
    </row>
    <row r="14" spans="1:103" ht="24" customHeight="1" x14ac:dyDescent="0.25">
      <c r="A14" s="45"/>
      <c r="B14" s="176" t="s">
        <v>16</v>
      </c>
      <c r="C14" s="223">
        <f t="shared" ref="C14:AH14" si="8">C7-C8</f>
        <v>237907.78999999911</v>
      </c>
      <c r="D14" s="166">
        <f t="shared" si="8"/>
        <v>38821.160000000033</v>
      </c>
      <c r="E14" s="167">
        <f t="shared" si="8"/>
        <v>2509.8299999999872</v>
      </c>
      <c r="F14" s="166">
        <f t="shared" si="8"/>
        <v>2509.8299999999872</v>
      </c>
      <c r="G14" s="169">
        <f t="shared" si="8"/>
        <v>0</v>
      </c>
      <c r="H14" s="223">
        <f t="shared" si="8"/>
        <v>520163.04000000004</v>
      </c>
      <c r="I14" s="166">
        <f t="shared" si="8"/>
        <v>67865</v>
      </c>
      <c r="J14" s="167">
        <f t="shared" si="8"/>
        <v>9749.4800000000032</v>
      </c>
      <c r="K14" s="166">
        <f t="shared" si="8"/>
        <v>9749.4800000000032</v>
      </c>
      <c r="L14" s="169">
        <f t="shared" si="8"/>
        <v>0</v>
      </c>
      <c r="M14" s="223">
        <f t="shared" si="8"/>
        <v>11047366.82</v>
      </c>
      <c r="N14" s="166">
        <f t="shared" si="8"/>
        <v>8547.8800000000047</v>
      </c>
      <c r="O14" s="167">
        <f t="shared" si="8"/>
        <v>-308.93000000000029</v>
      </c>
      <c r="P14" s="166">
        <f t="shared" si="8"/>
        <v>-308.93000000000029</v>
      </c>
      <c r="Q14" s="169">
        <f t="shared" si="8"/>
        <v>0</v>
      </c>
      <c r="R14" s="223">
        <f t="shared" si="8"/>
        <v>1138725.83</v>
      </c>
      <c r="S14" s="166">
        <f t="shared" si="8"/>
        <v>148810.12</v>
      </c>
      <c r="T14" s="167">
        <f t="shared" si="8"/>
        <v>27870.39</v>
      </c>
      <c r="U14" s="166">
        <f t="shared" si="8"/>
        <v>27870.39</v>
      </c>
      <c r="V14" s="169">
        <f t="shared" si="8"/>
        <v>0</v>
      </c>
      <c r="W14" s="223">
        <f t="shared" si="8"/>
        <v>97405.350000000093</v>
      </c>
      <c r="X14" s="166">
        <f t="shared" si="8"/>
        <v>-642</v>
      </c>
      <c r="Y14" s="167">
        <f t="shared" si="8"/>
        <v>9056.3399999999965</v>
      </c>
      <c r="Z14" s="166">
        <f t="shared" si="8"/>
        <v>9056.3399999999965</v>
      </c>
      <c r="AA14" s="169">
        <f t="shared" si="8"/>
        <v>0</v>
      </c>
      <c r="AB14" s="223">
        <f t="shared" si="8"/>
        <v>0</v>
      </c>
      <c r="AC14" s="166">
        <f t="shared" si="8"/>
        <v>-4.0000000008149073E-2</v>
      </c>
      <c r="AD14" s="167">
        <f t="shared" si="8"/>
        <v>1.0000000002037268E-2</v>
      </c>
      <c r="AE14" s="166">
        <f t="shared" si="8"/>
        <v>1.0000000002037268E-2</v>
      </c>
      <c r="AF14" s="169">
        <f t="shared" si="8"/>
        <v>0</v>
      </c>
      <c r="AG14" s="223">
        <f t="shared" si="8"/>
        <v>0</v>
      </c>
      <c r="AH14" s="166">
        <f t="shared" si="8"/>
        <v>0</v>
      </c>
      <c r="AI14" s="167">
        <f t="shared" ref="AI14:BN14" si="9">AI7-AI8</f>
        <v>0</v>
      </c>
      <c r="AJ14" s="166">
        <f t="shared" si="9"/>
        <v>0</v>
      </c>
      <c r="AK14" s="169">
        <f t="shared" si="9"/>
        <v>0</v>
      </c>
      <c r="AL14" s="223">
        <f t="shared" si="9"/>
        <v>0</v>
      </c>
      <c r="AM14" s="166">
        <f t="shared" si="9"/>
        <v>0</v>
      </c>
      <c r="AN14" s="167">
        <f t="shared" si="9"/>
        <v>0</v>
      </c>
      <c r="AO14" s="166">
        <f t="shared" si="9"/>
        <v>0</v>
      </c>
      <c r="AP14" s="169">
        <f t="shared" si="9"/>
        <v>0</v>
      </c>
      <c r="AQ14" s="223">
        <f t="shared" si="9"/>
        <v>-2004857.6300000004</v>
      </c>
      <c r="AR14" s="166">
        <f t="shared" si="9"/>
        <v>-236671.96999999997</v>
      </c>
      <c r="AS14" s="167">
        <f t="shared" si="9"/>
        <v>-62188.01999999999</v>
      </c>
      <c r="AT14" s="166">
        <f t="shared" si="9"/>
        <v>-62188.01999999999</v>
      </c>
      <c r="AU14" s="169">
        <f t="shared" si="9"/>
        <v>0</v>
      </c>
      <c r="AV14" s="223">
        <f t="shared" si="9"/>
        <v>0</v>
      </c>
      <c r="AW14" s="166">
        <f t="shared" si="9"/>
        <v>0</v>
      </c>
      <c r="AX14" s="167">
        <f t="shared" si="9"/>
        <v>0</v>
      </c>
      <c r="AY14" s="166">
        <f t="shared" si="9"/>
        <v>0</v>
      </c>
      <c r="AZ14" s="169">
        <f t="shared" si="9"/>
        <v>0</v>
      </c>
      <c r="BA14" s="223">
        <f t="shared" si="9"/>
        <v>0</v>
      </c>
      <c r="BB14" s="166">
        <f t="shared" si="9"/>
        <v>0</v>
      </c>
      <c r="BC14" s="167">
        <f t="shared" si="9"/>
        <v>0</v>
      </c>
      <c r="BD14" s="166">
        <f t="shared" si="9"/>
        <v>0</v>
      </c>
      <c r="BE14" s="169">
        <f t="shared" si="9"/>
        <v>0</v>
      </c>
      <c r="BF14" s="223">
        <f t="shared" si="9"/>
        <v>0</v>
      </c>
      <c r="BG14" s="166">
        <f t="shared" si="9"/>
        <v>0</v>
      </c>
      <c r="BH14" s="167">
        <f t="shared" si="9"/>
        <v>0</v>
      </c>
      <c r="BI14" s="166">
        <f t="shared" si="9"/>
        <v>0</v>
      </c>
      <c r="BJ14" s="169">
        <f t="shared" si="9"/>
        <v>0</v>
      </c>
      <c r="BK14" s="223">
        <f t="shared" si="9"/>
        <v>0</v>
      </c>
      <c r="BL14" s="166">
        <f t="shared" si="9"/>
        <v>0</v>
      </c>
      <c r="BM14" s="167">
        <f t="shared" si="9"/>
        <v>0</v>
      </c>
      <c r="BN14" s="166">
        <f t="shared" si="9"/>
        <v>0</v>
      </c>
      <c r="BO14" s="169">
        <f t="shared" ref="BO14:CX14" si="10">BO7-BO8</f>
        <v>0</v>
      </c>
      <c r="BP14" s="223">
        <f t="shared" si="10"/>
        <v>-8812904.3699999992</v>
      </c>
      <c r="BQ14" s="166">
        <f t="shared" si="10"/>
        <v>6.6899999999441206</v>
      </c>
      <c r="BR14" s="167">
        <f t="shared" si="10"/>
        <v>2.8200000000069849</v>
      </c>
      <c r="BS14" s="166">
        <f t="shared" si="10"/>
        <v>2.8200000000069849</v>
      </c>
      <c r="BT14" s="169">
        <f t="shared" si="10"/>
        <v>0</v>
      </c>
      <c r="BU14" s="223">
        <f t="shared" si="10"/>
        <v>-2169244.6800000002</v>
      </c>
      <c r="BV14" s="166">
        <f t="shared" si="10"/>
        <v>0</v>
      </c>
      <c r="BW14" s="167">
        <f t="shared" si="10"/>
        <v>0</v>
      </c>
      <c r="BX14" s="166">
        <f t="shared" si="10"/>
        <v>0</v>
      </c>
      <c r="BY14" s="169">
        <f t="shared" si="10"/>
        <v>0</v>
      </c>
      <c r="BZ14" s="223">
        <f t="shared" si="10"/>
        <v>0</v>
      </c>
      <c r="CA14" s="166">
        <f t="shared" si="10"/>
        <v>0</v>
      </c>
      <c r="CB14" s="167">
        <f t="shared" si="10"/>
        <v>0</v>
      </c>
      <c r="CC14" s="166">
        <f t="shared" si="10"/>
        <v>0</v>
      </c>
      <c r="CD14" s="169">
        <f t="shared" si="10"/>
        <v>0</v>
      </c>
      <c r="CE14" s="223">
        <f t="shared" si="10"/>
        <v>0</v>
      </c>
      <c r="CF14" s="166">
        <f t="shared" si="10"/>
        <v>0</v>
      </c>
      <c r="CG14" s="167">
        <f t="shared" si="10"/>
        <v>0</v>
      </c>
      <c r="CH14" s="166">
        <f t="shared" si="10"/>
        <v>0</v>
      </c>
      <c r="CI14" s="169">
        <f t="shared" si="10"/>
        <v>0</v>
      </c>
      <c r="CJ14" s="223">
        <f t="shared" si="10"/>
        <v>-2.9999999795109034E-2</v>
      </c>
      <c r="CK14" s="166">
        <f t="shared" si="10"/>
        <v>0.17999999993480742</v>
      </c>
      <c r="CL14" s="167">
        <f t="shared" si="10"/>
        <v>0.16999999999825377</v>
      </c>
      <c r="CM14" s="166">
        <f t="shared" si="10"/>
        <v>0.16999999999825377</v>
      </c>
      <c r="CN14" s="169">
        <f t="shared" si="10"/>
        <v>0</v>
      </c>
      <c r="CO14" s="223">
        <f t="shared" si="10"/>
        <v>-41997.479999999981</v>
      </c>
      <c r="CP14" s="166">
        <f t="shared" si="10"/>
        <v>-7559.820000000007</v>
      </c>
      <c r="CQ14" s="167">
        <f t="shared" si="10"/>
        <v>0</v>
      </c>
      <c r="CR14" s="166">
        <f t="shared" si="10"/>
        <v>0</v>
      </c>
      <c r="CS14" s="169">
        <f t="shared" si="10"/>
        <v>0</v>
      </c>
      <c r="CT14" s="223">
        <f t="shared" si="10"/>
        <v>-3418681.7</v>
      </c>
      <c r="CU14" s="166">
        <f t="shared" si="10"/>
        <v>-367066.25</v>
      </c>
      <c r="CV14" s="167">
        <f t="shared" si="10"/>
        <v>-89148.69</v>
      </c>
      <c r="CW14" s="166">
        <f t="shared" si="10"/>
        <v>-89148.69</v>
      </c>
      <c r="CX14" s="169">
        <f t="shared" si="10"/>
        <v>0</v>
      </c>
      <c r="CY14" s="44"/>
    </row>
    <row r="15" spans="1:103" ht="24" customHeight="1" x14ac:dyDescent="0.25">
      <c r="A15" s="45"/>
      <c r="B15" s="177" t="s">
        <v>40</v>
      </c>
      <c r="C15" s="168">
        <f t="shared" ref="C15:AH15" si="11">IFERROR(C14/C7,0)</f>
        <v>2.7007443888735598E-2</v>
      </c>
      <c r="D15" s="168">
        <f t="shared" si="11"/>
        <v>3.6699211586092184E-2</v>
      </c>
      <c r="E15" s="168">
        <f t="shared" si="11"/>
        <v>9.4929082037898075E-3</v>
      </c>
      <c r="F15" s="168">
        <f t="shared" si="11"/>
        <v>9.4929082037898075E-3</v>
      </c>
      <c r="G15" s="170">
        <f t="shared" si="11"/>
        <v>0</v>
      </c>
      <c r="H15" s="168">
        <f t="shared" si="11"/>
        <v>0.21616725103571918</v>
      </c>
      <c r="I15" s="168">
        <f t="shared" si="11"/>
        <v>0.23567673063432862</v>
      </c>
      <c r="J15" s="168">
        <f t="shared" si="11"/>
        <v>0.13409088408428238</v>
      </c>
      <c r="K15" s="168">
        <f t="shared" si="11"/>
        <v>0.13409088408428238</v>
      </c>
      <c r="L15" s="170">
        <f t="shared" si="11"/>
        <v>0</v>
      </c>
      <c r="M15" s="168">
        <f t="shared" si="11"/>
        <v>0.90386926408265955</v>
      </c>
      <c r="N15" s="168">
        <f t="shared" si="11"/>
        <v>6.884685853205616E-2</v>
      </c>
      <c r="O15" s="168">
        <f t="shared" si="11"/>
        <v>-6.4416875373895476E-3</v>
      </c>
      <c r="P15" s="168">
        <f t="shared" si="11"/>
        <v>-6.4416875373895476E-3</v>
      </c>
      <c r="Q15" s="170">
        <f t="shared" si="11"/>
        <v>0</v>
      </c>
      <c r="R15" s="168">
        <f t="shared" si="11"/>
        <v>0.39248991799959332</v>
      </c>
      <c r="S15" s="168">
        <f t="shared" si="11"/>
        <v>0.46107056775243876</v>
      </c>
      <c r="T15" s="168">
        <f t="shared" si="11"/>
        <v>0.27927812375024286</v>
      </c>
      <c r="U15" s="168">
        <f t="shared" si="11"/>
        <v>0.27927812375024286</v>
      </c>
      <c r="V15" s="170">
        <f t="shared" si="11"/>
        <v>0</v>
      </c>
      <c r="W15" s="168">
        <f t="shared" si="11"/>
        <v>6.3703348362312243E-2</v>
      </c>
      <c r="X15" s="168">
        <f t="shared" si="11"/>
        <v>-4.2753541151948219E-3</v>
      </c>
      <c r="Y15" s="168">
        <f t="shared" si="11"/>
        <v>0.14482497241456505</v>
      </c>
      <c r="Z15" s="168">
        <f t="shared" si="11"/>
        <v>0.14482497241456505</v>
      </c>
      <c r="AA15" s="170">
        <f t="shared" si="11"/>
        <v>0</v>
      </c>
      <c r="AB15" s="168">
        <f t="shared" si="11"/>
        <v>0</v>
      </c>
      <c r="AC15" s="168">
        <f t="shared" si="11"/>
        <v>-2.8664403617841209E-7</v>
      </c>
      <c r="AD15" s="168">
        <f t="shared" si="11"/>
        <v>2.5591718934435727E-7</v>
      </c>
      <c r="AE15" s="168">
        <f t="shared" si="11"/>
        <v>2.5591718934435727E-7</v>
      </c>
      <c r="AF15" s="170">
        <f t="shared" si="11"/>
        <v>0</v>
      </c>
      <c r="AG15" s="168">
        <f t="shared" si="11"/>
        <v>0</v>
      </c>
      <c r="AH15" s="168">
        <f t="shared" si="11"/>
        <v>0</v>
      </c>
      <c r="AI15" s="168">
        <f t="shared" ref="AI15:BN15" si="12">IFERROR(AI14/AI7,0)</f>
        <v>0</v>
      </c>
      <c r="AJ15" s="168">
        <f t="shared" si="12"/>
        <v>0</v>
      </c>
      <c r="AK15" s="170">
        <f t="shared" si="12"/>
        <v>0</v>
      </c>
      <c r="AL15" s="168">
        <f t="shared" si="12"/>
        <v>0</v>
      </c>
      <c r="AM15" s="168">
        <f t="shared" si="12"/>
        <v>0</v>
      </c>
      <c r="AN15" s="168">
        <f t="shared" si="12"/>
        <v>0</v>
      </c>
      <c r="AO15" s="168">
        <f t="shared" si="12"/>
        <v>0</v>
      </c>
      <c r="AP15" s="170">
        <f t="shared" si="12"/>
        <v>0</v>
      </c>
      <c r="AQ15" s="168">
        <f t="shared" si="12"/>
        <v>-0.64855991391378087</v>
      </c>
      <c r="AR15" s="168">
        <f t="shared" si="12"/>
        <v>-0.88028891922718044</v>
      </c>
      <c r="AS15" s="168">
        <f t="shared" si="12"/>
        <v>-0.4325115792161936</v>
      </c>
      <c r="AT15" s="168">
        <f t="shared" si="12"/>
        <v>-0.4325115792161936</v>
      </c>
      <c r="AU15" s="170">
        <f t="shared" si="12"/>
        <v>0</v>
      </c>
      <c r="AV15" s="168">
        <f t="shared" si="12"/>
        <v>0</v>
      </c>
      <c r="AW15" s="168">
        <f t="shared" si="12"/>
        <v>0</v>
      </c>
      <c r="AX15" s="168">
        <f t="shared" si="12"/>
        <v>0</v>
      </c>
      <c r="AY15" s="168">
        <f t="shared" si="12"/>
        <v>0</v>
      </c>
      <c r="AZ15" s="170">
        <f t="shared" si="12"/>
        <v>0</v>
      </c>
      <c r="BA15" s="168">
        <f t="shared" si="12"/>
        <v>0</v>
      </c>
      <c r="BB15" s="168">
        <f t="shared" si="12"/>
        <v>0</v>
      </c>
      <c r="BC15" s="168">
        <f t="shared" si="12"/>
        <v>0</v>
      </c>
      <c r="BD15" s="168">
        <f t="shared" si="12"/>
        <v>0</v>
      </c>
      <c r="BE15" s="170">
        <f t="shared" si="12"/>
        <v>0</v>
      </c>
      <c r="BF15" s="168">
        <f t="shared" si="12"/>
        <v>0</v>
      </c>
      <c r="BG15" s="168">
        <f t="shared" si="12"/>
        <v>0</v>
      </c>
      <c r="BH15" s="168">
        <f t="shared" si="12"/>
        <v>0</v>
      </c>
      <c r="BI15" s="168">
        <f t="shared" si="12"/>
        <v>0</v>
      </c>
      <c r="BJ15" s="170">
        <f t="shared" si="12"/>
        <v>0</v>
      </c>
      <c r="BK15" s="168">
        <f t="shared" si="12"/>
        <v>0</v>
      </c>
      <c r="BL15" s="168">
        <f t="shared" si="12"/>
        <v>0</v>
      </c>
      <c r="BM15" s="168">
        <f t="shared" si="12"/>
        <v>0</v>
      </c>
      <c r="BN15" s="168">
        <f t="shared" si="12"/>
        <v>0</v>
      </c>
      <c r="BO15" s="170">
        <f t="shared" ref="BO15:CT15" si="13">IFERROR(BO14/BO7,0)</f>
        <v>0</v>
      </c>
      <c r="BP15" s="168">
        <f t="shared" si="13"/>
        <v>-8812904.3699999992</v>
      </c>
      <c r="BQ15" s="168">
        <f t="shared" si="13"/>
        <v>6.9770590959034225E-6</v>
      </c>
      <c r="BR15" s="168">
        <f t="shared" si="13"/>
        <v>8.9798621814281956E-6</v>
      </c>
      <c r="BS15" s="168">
        <f t="shared" si="13"/>
        <v>8.9798621814281956E-6</v>
      </c>
      <c r="BT15" s="170">
        <f t="shared" si="13"/>
        <v>0</v>
      </c>
      <c r="BU15" s="168">
        <f t="shared" si="13"/>
        <v>-2.6351752941004971</v>
      </c>
      <c r="BV15" s="168">
        <f t="shared" si="13"/>
        <v>0</v>
      </c>
      <c r="BW15" s="168">
        <f t="shared" si="13"/>
        <v>0</v>
      </c>
      <c r="BX15" s="168">
        <f t="shared" si="13"/>
        <v>0</v>
      </c>
      <c r="BY15" s="170">
        <f t="shared" si="13"/>
        <v>0</v>
      </c>
      <c r="BZ15" s="168">
        <f t="shared" si="13"/>
        <v>0</v>
      </c>
      <c r="CA15" s="168">
        <f t="shared" si="13"/>
        <v>0</v>
      </c>
      <c r="CB15" s="168">
        <f t="shared" si="13"/>
        <v>0</v>
      </c>
      <c r="CC15" s="168">
        <f t="shared" si="13"/>
        <v>0</v>
      </c>
      <c r="CD15" s="170">
        <f t="shared" si="13"/>
        <v>0</v>
      </c>
      <c r="CE15" s="168">
        <f t="shared" si="13"/>
        <v>0</v>
      </c>
      <c r="CF15" s="168">
        <f t="shared" si="13"/>
        <v>0</v>
      </c>
      <c r="CG15" s="168">
        <f t="shared" si="13"/>
        <v>0</v>
      </c>
      <c r="CH15" s="168">
        <f t="shared" si="13"/>
        <v>0</v>
      </c>
      <c r="CI15" s="170">
        <f t="shared" si="13"/>
        <v>0</v>
      </c>
      <c r="CJ15" s="168">
        <f t="shared" si="13"/>
        <v>-1.0310723907375685E-8</v>
      </c>
      <c r="CK15" s="168">
        <f t="shared" si="13"/>
        <v>5.6277435229301608E-7</v>
      </c>
      <c r="CL15" s="168">
        <f t="shared" si="13"/>
        <v>1.6749923639881939E-6</v>
      </c>
      <c r="CM15" s="168">
        <f t="shared" si="13"/>
        <v>1.6749923639881939E-6</v>
      </c>
      <c r="CN15" s="170">
        <f t="shared" si="13"/>
        <v>0</v>
      </c>
      <c r="CO15" s="168">
        <f t="shared" si="13"/>
        <v>-1.74842765394677E-2</v>
      </c>
      <c r="CP15" s="168">
        <f t="shared" si="13"/>
        <v>-2.9634600207376606E-2</v>
      </c>
      <c r="CQ15" s="168">
        <f t="shared" si="13"/>
        <v>0</v>
      </c>
      <c r="CR15" s="168">
        <f t="shared" si="13"/>
        <v>0</v>
      </c>
      <c r="CS15" s="170">
        <f t="shared" si="13"/>
        <v>0</v>
      </c>
      <c r="CT15" s="168">
        <f t="shared" si="13"/>
        <v>-683736.34000000008</v>
      </c>
      <c r="CU15" s="168">
        <f t="shared" ref="CU15:CX15" si="14">IFERROR(CU14/CU7,0)</f>
        <v>-7.3413250000000003</v>
      </c>
      <c r="CV15" s="168">
        <f t="shared" si="14"/>
        <v>-8.9148689999999995</v>
      </c>
      <c r="CW15" s="168">
        <f t="shared" si="14"/>
        <v>-8.9148689999999995</v>
      </c>
      <c r="CX15" s="170">
        <f t="shared" si="14"/>
        <v>0</v>
      </c>
      <c r="CY15" s="44"/>
    </row>
    <row r="16" spans="1:103" ht="24" customHeight="1" x14ac:dyDescent="0.25">
      <c r="A16" s="45"/>
      <c r="B16" s="228" t="s">
        <v>289</v>
      </c>
      <c r="C16" s="413">
        <f ca="1">IF(COLUMN(C14)=3,C14,C14+OFFSET(C16,0,-5))</f>
        <v>237907.78999999911</v>
      </c>
      <c r="D16" s="413">
        <f ca="1">IF(COLUMN(D14)=4,D14,D14+OFFSET(D16,0,-5))</f>
        <v>38821.160000000033</v>
      </c>
      <c r="E16" s="413">
        <f ca="1">IF(COLUMN(E14)=5,E14,E14+OFFSET(E16,0,-5))</f>
        <v>2509.8299999999872</v>
      </c>
      <c r="F16" s="413">
        <f ca="1">IF(COLUMN(F14)=6,F14,F14+OFFSET(F16,0,-5))</f>
        <v>2509.8299999999872</v>
      </c>
      <c r="G16" s="414">
        <f ca="1">IF(COLUMN(G14)=7,G14,G14+OFFSET(G16,0,-5))</f>
        <v>0</v>
      </c>
      <c r="H16" s="413">
        <f ca="1">IF(COLUMN(H14)=3,H14,H14+OFFSET(H16,0,-5))</f>
        <v>758070.82999999914</v>
      </c>
      <c r="I16" s="413">
        <f ca="1">IF(COLUMN(I14)=4,I14,I14+OFFSET(I16,0,-5))</f>
        <v>106686.16000000003</v>
      </c>
      <c r="J16" s="413">
        <f ca="1">IF(COLUMN(J14)=5,J14,J14+OFFSET(J16,0,-5))</f>
        <v>12259.30999999999</v>
      </c>
      <c r="K16" s="413">
        <f ca="1">IF(COLUMN(K14)=6,K14,K14+OFFSET(K16,0,-5))</f>
        <v>12259.30999999999</v>
      </c>
      <c r="L16" s="414">
        <f ca="1">IF(COLUMN(L14)=7,L14,L14+OFFSET(L16,0,-5))</f>
        <v>0</v>
      </c>
      <c r="M16" s="413">
        <f ca="1">IF(COLUMN(M14)=3,M14,M14+OFFSET(M16,0,-5))</f>
        <v>11805437.649999999</v>
      </c>
      <c r="N16" s="413">
        <f ca="1">IF(COLUMN(N14)=4,N14,N14+OFFSET(N16,0,-5))</f>
        <v>115234.04000000004</v>
      </c>
      <c r="O16" s="413">
        <f ca="1">IF(COLUMN(O14)=5,O14,O14+OFFSET(O16,0,-5))</f>
        <v>11950.37999999999</v>
      </c>
      <c r="P16" s="413">
        <f ca="1">IF(COLUMN(P14)=6,P14,P14+OFFSET(P16,0,-5))</f>
        <v>11950.37999999999</v>
      </c>
      <c r="Q16" s="414">
        <f ca="1">IF(COLUMN(Q14)=7,Q14,Q14+OFFSET(Q16,0,-5))</f>
        <v>0</v>
      </c>
      <c r="R16" s="413">
        <f ca="1">IF(COLUMN(R14)=3,R14,R14+OFFSET(R16,0,-5))</f>
        <v>12944163.479999999</v>
      </c>
      <c r="S16" s="413">
        <f ca="1">IF(COLUMN(S14)=4,S14,S14+OFFSET(S16,0,-5))</f>
        <v>264044.16000000003</v>
      </c>
      <c r="T16" s="413">
        <f ca="1">IF(COLUMN(T14)=5,T14,T14+OFFSET(T16,0,-5))</f>
        <v>39820.76999999999</v>
      </c>
      <c r="U16" s="413">
        <f ca="1">IF(COLUMN(U14)=6,U14,U14+OFFSET(U16,0,-5))</f>
        <v>39820.76999999999</v>
      </c>
      <c r="V16" s="414">
        <f ca="1">IF(COLUMN(V14)=7,V14,V14+OFFSET(V16,0,-5))</f>
        <v>0</v>
      </c>
      <c r="W16" s="413">
        <f ca="1">IF(COLUMN(W14)=3,W14,W14+OFFSET(W16,0,-5))</f>
        <v>13041568.829999998</v>
      </c>
      <c r="X16" s="413">
        <f ca="1">IF(COLUMN(X14)=4,X14,X14+OFFSET(X16,0,-5))</f>
        <v>263402.16000000003</v>
      </c>
      <c r="Y16" s="413">
        <f ca="1">IF(COLUMN(Y14)=5,Y14,Y14+OFFSET(Y16,0,-5))</f>
        <v>48877.109999999986</v>
      </c>
      <c r="Z16" s="413">
        <f ca="1">IF(COLUMN(Z14)=6,Z14,Z14+OFFSET(Z16,0,-5))</f>
        <v>48877.109999999986</v>
      </c>
      <c r="AA16" s="414">
        <f ca="1">IF(COLUMN(AA14)=7,AA14,AA14+OFFSET(AA16,0,-5))</f>
        <v>0</v>
      </c>
      <c r="AB16" s="413">
        <f ca="1">IF(COLUMN(AB14)=3,AB14,AB14+OFFSET(AB16,0,-5))</f>
        <v>13041568.829999998</v>
      </c>
      <c r="AC16" s="413">
        <f ca="1">IF(COLUMN(AC14)=4,AC14,AC14+OFFSET(AC16,0,-5))</f>
        <v>263402.12</v>
      </c>
      <c r="AD16" s="413">
        <f ca="1">IF(COLUMN(AD14)=5,AD14,AD14+OFFSET(AD16,0,-5))</f>
        <v>48877.119999999988</v>
      </c>
      <c r="AE16" s="413">
        <f ca="1">IF(COLUMN(AE14)=6,AE14,AE14+OFFSET(AE16,0,-5))</f>
        <v>48877.119999999988</v>
      </c>
      <c r="AF16" s="414">
        <f ca="1">IF(COLUMN(AF14)=7,AF14,AF14+OFFSET(AF16,0,-5))</f>
        <v>0</v>
      </c>
      <c r="AG16" s="413">
        <f ca="1">IF(COLUMN(AG14)=3,AG14,AG14+OFFSET(AG16,0,-5))</f>
        <v>13041568.829999998</v>
      </c>
      <c r="AH16" s="413">
        <f ca="1">IF(COLUMN(AH14)=4,AH14,AH14+OFFSET(AH16,0,-5))</f>
        <v>263402.12</v>
      </c>
      <c r="AI16" s="413">
        <f ca="1">IF(COLUMN(AI14)=5,AI14,AI14+OFFSET(AI16,0,-5))</f>
        <v>48877.119999999988</v>
      </c>
      <c r="AJ16" s="413">
        <f ca="1">IF(COLUMN(AJ14)=6,AJ14,AJ14+OFFSET(AJ16,0,-5))</f>
        <v>48877.119999999988</v>
      </c>
      <c r="AK16" s="414">
        <f ca="1">IF(COLUMN(AK14)=7,AK14,AK14+OFFSET(AK16,0,-5))</f>
        <v>0</v>
      </c>
      <c r="AL16" s="413">
        <f ca="1">IF(COLUMN(AL14)=3,AL14,AL14+OFFSET(AL16,0,-5))</f>
        <v>13041568.829999998</v>
      </c>
      <c r="AM16" s="413">
        <f ca="1">IF(COLUMN(AM14)=4,AM14,AM14+OFFSET(AM16,0,-5))</f>
        <v>263402.12</v>
      </c>
      <c r="AN16" s="413">
        <f ca="1">IF(COLUMN(AN14)=5,AN14,AN14+OFFSET(AN16,0,-5))</f>
        <v>48877.119999999988</v>
      </c>
      <c r="AO16" s="413">
        <f ca="1">IF(COLUMN(AO14)=6,AO14,AO14+OFFSET(AO16,0,-5))</f>
        <v>48877.119999999988</v>
      </c>
      <c r="AP16" s="414">
        <f ca="1">IF(COLUMN(AP14)=7,AP14,AP14+OFFSET(AP16,0,-5))</f>
        <v>0</v>
      </c>
      <c r="AQ16" s="413">
        <f ca="1">IF(COLUMN(AQ14)=3,AQ14,AQ14+OFFSET(AQ16,0,-5))</f>
        <v>11036711.199999997</v>
      </c>
      <c r="AR16" s="413">
        <f ca="1">IF(COLUMN(AR14)=4,AR14,AR14+OFFSET(AR16,0,-5))</f>
        <v>26730.150000000023</v>
      </c>
      <c r="AS16" s="413">
        <f ca="1">IF(COLUMN(AS14)=5,AS14,AS14+OFFSET(AS16,0,-5))</f>
        <v>-13310.900000000001</v>
      </c>
      <c r="AT16" s="413">
        <f ca="1">IF(COLUMN(AT14)=6,AT14,AT14+OFFSET(AT16,0,-5))</f>
        <v>-13310.900000000001</v>
      </c>
      <c r="AU16" s="414">
        <f ca="1">IF(COLUMN(AU14)=7,AU14,AU14+OFFSET(AU16,0,-5))</f>
        <v>0</v>
      </c>
      <c r="AV16" s="413">
        <f ca="1">IF(COLUMN(AV14)=3,AV14,AV14+OFFSET(AV16,0,-5))</f>
        <v>11036711.199999997</v>
      </c>
      <c r="AW16" s="413">
        <f ca="1">IF(COLUMN(AW14)=4,AW14,AW14+OFFSET(AW16,0,-5))</f>
        <v>26730.150000000023</v>
      </c>
      <c r="AX16" s="413">
        <f ca="1">IF(COLUMN(AX14)=5,AX14,AX14+OFFSET(AX16,0,-5))</f>
        <v>-13310.900000000001</v>
      </c>
      <c r="AY16" s="413">
        <f ca="1">IF(COLUMN(AY14)=6,AY14,AY14+OFFSET(AY16,0,-5))</f>
        <v>-13310.900000000001</v>
      </c>
      <c r="AZ16" s="414">
        <f ca="1">IF(COLUMN(AZ14)=7,AZ14,AZ14+OFFSET(AZ16,0,-5))</f>
        <v>0</v>
      </c>
      <c r="BA16" s="413">
        <f ca="1">IF(COLUMN(BA14)=3,BA14,BA14+OFFSET(BA16,0,-5))</f>
        <v>11036711.199999997</v>
      </c>
      <c r="BB16" s="413">
        <f ca="1">IF(COLUMN(BB14)=4,BB14,BB14+OFFSET(BB16,0,-5))</f>
        <v>26730.150000000023</v>
      </c>
      <c r="BC16" s="413">
        <f ca="1">IF(COLUMN(BC14)=5,BC14,BC14+OFFSET(BC16,0,-5))</f>
        <v>-13310.900000000001</v>
      </c>
      <c r="BD16" s="413">
        <f ca="1">IF(COLUMN(BD14)=6,BD14,BD14+OFFSET(BD16,0,-5))</f>
        <v>-13310.900000000001</v>
      </c>
      <c r="BE16" s="414">
        <f ca="1">IF(COLUMN(BE14)=7,BE14,BE14+OFFSET(BE16,0,-5))</f>
        <v>0</v>
      </c>
      <c r="BF16" s="413">
        <f ca="1">IF(COLUMN(BF14)=3,BF14,BF14+OFFSET(BF16,0,-5))</f>
        <v>11036711.199999997</v>
      </c>
      <c r="BG16" s="413">
        <f ca="1">IF(COLUMN(BG14)=4,BG14,BG14+OFFSET(BG16,0,-5))</f>
        <v>26730.150000000023</v>
      </c>
      <c r="BH16" s="413">
        <f ca="1">IF(COLUMN(BH14)=5,BH14,BH14+OFFSET(BH16,0,-5))</f>
        <v>-13310.900000000001</v>
      </c>
      <c r="BI16" s="413">
        <f ca="1">IF(COLUMN(BI14)=6,BI14,BI14+OFFSET(BI16,0,-5))</f>
        <v>-13310.900000000001</v>
      </c>
      <c r="BJ16" s="414">
        <f ca="1">IF(COLUMN(BJ14)=7,BJ14,BJ14+OFFSET(BJ16,0,-5))</f>
        <v>0</v>
      </c>
      <c r="BK16" s="413">
        <f ca="1">IF(COLUMN(BK14)=3,BK14,BK14+OFFSET(BK16,0,-5))</f>
        <v>11036711.199999997</v>
      </c>
      <c r="BL16" s="413">
        <f ca="1">IF(COLUMN(BL14)=4,BL14,BL14+OFFSET(BL16,0,-5))</f>
        <v>26730.150000000023</v>
      </c>
      <c r="BM16" s="413">
        <f ca="1">IF(COLUMN(BM14)=5,BM14,BM14+OFFSET(BM16,0,-5))</f>
        <v>-13310.900000000001</v>
      </c>
      <c r="BN16" s="413">
        <f ca="1">IF(COLUMN(BN14)=6,BN14,BN14+OFFSET(BN16,0,-5))</f>
        <v>-13310.900000000001</v>
      </c>
      <c r="BO16" s="414">
        <f ca="1">IF(COLUMN(BO14)=7,BO14,BO14+OFFSET(BO16,0,-5))</f>
        <v>0</v>
      </c>
      <c r="BP16" s="413">
        <f ca="1">IF(COLUMN(BP14)=3,BP14,BP14+OFFSET(BP16,0,-5))</f>
        <v>2223806.8299999982</v>
      </c>
      <c r="BQ16" s="413">
        <f ca="1">IF(COLUMN(BQ14)=4,BQ14,BQ14+OFFSET(BQ16,0,-5))</f>
        <v>26736.839999999967</v>
      </c>
      <c r="BR16" s="413">
        <f ca="1">IF(COLUMN(BR14)=5,BR14,BR14+OFFSET(BR16,0,-5))</f>
        <v>-13308.079999999994</v>
      </c>
      <c r="BS16" s="413">
        <f ca="1">IF(COLUMN(BS14)=6,BS14,BS14+OFFSET(BS16,0,-5))</f>
        <v>-13308.079999999994</v>
      </c>
      <c r="BT16" s="414">
        <f ca="1">IF(COLUMN(BT14)=7,BT14,BT14+OFFSET(BT16,0,-5))</f>
        <v>0</v>
      </c>
      <c r="BU16" s="413">
        <f ca="1">IF(COLUMN(BU14)=3,BU14,BU14+OFFSET(BU16,0,-5))</f>
        <v>54562.149999998044</v>
      </c>
      <c r="BV16" s="413">
        <f ca="1">IF(COLUMN(BV14)=4,BV14,BV14+OFFSET(BV16,0,-5))</f>
        <v>26736.839999999967</v>
      </c>
      <c r="BW16" s="413">
        <f ca="1">IF(COLUMN(BW14)=5,BW14,BW14+OFFSET(BW16,0,-5))</f>
        <v>-13308.079999999994</v>
      </c>
      <c r="BX16" s="413">
        <f ca="1">IF(COLUMN(BX14)=6,BX14,BX14+OFFSET(BX16,0,-5))</f>
        <v>-13308.079999999994</v>
      </c>
      <c r="BY16" s="414">
        <f ca="1">IF(COLUMN(BY14)=7,BY14,BY14+OFFSET(BY16,0,-5))</f>
        <v>0</v>
      </c>
      <c r="BZ16" s="413">
        <f ca="1">IF(COLUMN(BZ14)=3,BZ14,BZ14+OFFSET(BZ16,0,-5))</f>
        <v>54562.149999998044</v>
      </c>
      <c r="CA16" s="413">
        <f ca="1">IF(COLUMN(CA14)=4,CA14,CA14+OFFSET(CA16,0,-5))</f>
        <v>26736.839999999967</v>
      </c>
      <c r="CB16" s="413">
        <f ca="1">IF(COLUMN(CB14)=5,CB14,CB14+OFFSET(CB16,0,-5))</f>
        <v>-13308.079999999994</v>
      </c>
      <c r="CC16" s="413">
        <f ca="1">IF(COLUMN(CC14)=6,CC14,CC14+OFFSET(CC16,0,-5))</f>
        <v>-13308.079999999994</v>
      </c>
      <c r="CD16" s="414">
        <f ca="1">IF(COLUMN(CD14)=7,CD14,CD14+OFFSET(CD16,0,-5))</f>
        <v>0</v>
      </c>
      <c r="CE16" s="413">
        <f ca="1">IF(COLUMN(CE14)=3,CE14,CE14+OFFSET(CE16,0,-5))</f>
        <v>54562.149999998044</v>
      </c>
      <c r="CF16" s="413">
        <f ca="1">IF(COLUMN(CF14)=4,CF14,CF14+OFFSET(CF16,0,-5))</f>
        <v>26736.839999999967</v>
      </c>
      <c r="CG16" s="413">
        <f ca="1">IF(COLUMN(CG14)=5,CG14,CG14+OFFSET(CG16,0,-5))</f>
        <v>-13308.079999999994</v>
      </c>
      <c r="CH16" s="413">
        <f ca="1">IF(COLUMN(CH14)=6,CH14,CH14+OFFSET(CH16,0,-5))</f>
        <v>-13308.079999999994</v>
      </c>
      <c r="CI16" s="414">
        <f ca="1">IF(COLUMN(CI14)=7,CI14,CI14+OFFSET(CI16,0,-5))</f>
        <v>0</v>
      </c>
      <c r="CJ16" s="413">
        <f ca="1">IF(COLUMN(CJ14)=3,CJ14,CJ14+OFFSET(CJ16,0,-5))</f>
        <v>54562.119999998249</v>
      </c>
      <c r="CK16" s="413">
        <f ca="1">IF(COLUMN(CK14)=4,CK14,CK14+OFFSET(CK16,0,-5))</f>
        <v>26737.019999999902</v>
      </c>
      <c r="CL16" s="413">
        <f ca="1">IF(COLUMN(CL14)=5,CL14,CL14+OFFSET(CL16,0,-5))</f>
        <v>-13307.909999999996</v>
      </c>
      <c r="CM16" s="413">
        <f ca="1">IF(COLUMN(CM14)=6,CM14,CM14+OFFSET(CM16,0,-5))</f>
        <v>-13307.909999999996</v>
      </c>
      <c r="CN16" s="414">
        <f ca="1">IF(COLUMN(CN14)=7,CN14,CN14+OFFSET(CN16,0,-5))</f>
        <v>0</v>
      </c>
      <c r="CO16" s="413">
        <f ca="1">IF(COLUMN(CO14)=3,CO14,CO14+OFFSET(CO16,0,-5))</f>
        <v>12564.639999998268</v>
      </c>
      <c r="CP16" s="413">
        <f ca="1">IF(COLUMN(CP14)=4,CP14,CP14+OFFSET(CP16,0,-5))</f>
        <v>19177.199999999895</v>
      </c>
      <c r="CQ16" s="413">
        <f ca="1">IF(COLUMN(CQ14)=5,CQ14,CQ14+OFFSET(CQ16,0,-5))</f>
        <v>-13307.909999999996</v>
      </c>
      <c r="CR16" s="413">
        <f ca="1">IF(COLUMN(CR14)=6,CR14,CR14+OFFSET(CR16,0,-5))</f>
        <v>-13307.909999999996</v>
      </c>
      <c r="CS16" s="414">
        <f ca="1">IF(COLUMN(CS14)=7,CS14,CS14+OFFSET(CS16,0,-5))</f>
        <v>0</v>
      </c>
      <c r="CT16" s="413">
        <f ca="1">IF(COLUMN(CT14)=3,CT14,CT14+OFFSET(CT16,0,-5))</f>
        <v>-3406117.0600000019</v>
      </c>
      <c r="CU16" s="413">
        <f ca="1">IF(COLUMN(CU14)=4,CU14,CU14+OFFSET(CU16,0,-5))</f>
        <v>-347889.0500000001</v>
      </c>
      <c r="CV16" s="413">
        <f ca="1">IF(COLUMN(CV14)=5,CV14,CV14+OFFSET(CV16,0,-5))</f>
        <v>-102456.6</v>
      </c>
      <c r="CW16" s="413">
        <f ca="1">IF(COLUMN(CW14)=6,CW14,CW14+OFFSET(CW16,0,-5))</f>
        <v>-102456.6</v>
      </c>
      <c r="CX16" s="414">
        <f ca="1">IF(COLUMN(CX14)=7,CX14,CX14+OFFSET(CX16,0,-5))</f>
        <v>0</v>
      </c>
      <c r="CY16" s="44"/>
    </row>
    <row r="17" spans="1:103" ht="15.75" x14ac:dyDescent="0.2">
      <c r="A17" s="45"/>
      <c r="B17" s="219" t="s">
        <v>41</v>
      </c>
      <c r="C17" s="79"/>
      <c r="D17" s="79"/>
      <c r="E17" s="79"/>
      <c r="F17" s="79"/>
      <c r="G17" s="80"/>
      <c r="H17" s="44"/>
    </row>
    <row r="18" spans="1:103" ht="24" customHeight="1" x14ac:dyDescent="0.25">
      <c r="A18" s="45"/>
      <c r="B18" s="415" t="s">
        <v>38</v>
      </c>
      <c r="C18" s="421">
        <v>0</v>
      </c>
      <c r="D18" s="422">
        <v>0</v>
      </c>
      <c r="E18" s="422">
        <v>0</v>
      </c>
      <c r="F18" s="422">
        <v>0</v>
      </c>
      <c r="G18" s="423">
        <v>0</v>
      </c>
      <c r="H18" s="421">
        <v>0</v>
      </c>
      <c r="I18" s="422">
        <v>0</v>
      </c>
      <c r="J18" s="422">
        <v>0</v>
      </c>
      <c r="K18" s="422">
        <v>0</v>
      </c>
      <c r="L18" s="423">
        <v>0</v>
      </c>
      <c r="M18" s="421">
        <v>0</v>
      </c>
      <c r="N18" s="422">
        <v>0</v>
      </c>
      <c r="O18" s="422">
        <v>0</v>
      </c>
      <c r="P18" s="422">
        <v>0</v>
      </c>
      <c r="Q18" s="423">
        <v>0</v>
      </c>
      <c r="R18" s="421">
        <v>0</v>
      </c>
      <c r="S18" s="422">
        <v>0</v>
      </c>
      <c r="T18" s="422">
        <v>0</v>
      </c>
      <c r="U18" s="422">
        <v>0</v>
      </c>
      <c r="V18" s="423">
        <v>0</v>
      </c>
      <c r="W18" s="421">
        <v>0</v>
      </c>
      <c r="X18" s="422">
        <v>0</v>
      </c>
      <c r="Y18" s="422">
        <v>0</v>
      </c>
      <c r="Z18" s="422">
        <v>0</v>
      </c>
      <c r="AA18" s="423">
        <v>0</v>
      </c>
      <c r="AB18" s="421">
        <v>0</v>
      </c>
      <c r="AC18" s="422">
        <v>0</v>
      </c>
      <c r="AD18" s="422">
        <v>0</v>
      </c>
      <c r="AE18" s="422">
        <v>0</v>
      </c>
      <c r="AF18" s="423">
        <v>0</v>
      </c>
      <c r="AG18" s="421">
        <v>0</v>
      </c>
      <c r="AH18" s="422">
        <v>0</v>
      </c>
      <c r="AI18" s="422">
        <v>0</v>
      </c>
      <c r="AJ18" s="422">
        <v>0</v>
      </c>
      <c r="AK18" s="423">
        <v>0</v>
      </c>
      <c r="AL18" s="421">
        <v>0</v>
      </c>
      <c r="AM18" s="422">
        <v>0</v>
      </c>
      <c r="AN18" s="422">
        <v>0</v>
      </c>
      <c r="AO18" s="422">
        <v>0</v>
      </c>
      <c r="AP18" s="423">
        <v>0</v>
      </c>
      <c r="AQ18" s="421">
        <v>0</v>
      </c>
      <c r="AR18" s="422">
        <v>0</v>
      </c>
      <c r="AS18" s="422">
        <v>0</v>
      </c>
      <c r="AT18" s="422">
        <v>0</v>
      </c>
      <c r="AU18" s="423">
        <v>0</v>
      </c>
      <c r="AV18" s="421">
        <v>0</v>
      </c>
      <c r="AW18" s="422">
        <v>0</v>
      </c>
      <c r="AX18" s="422">
        <v>0</v>
      </c>
      <c r="AY18" s="422">
        <v>0</v>
      </c>
      <c r="AZ18" s="423">
        <v>0</v>
      </c>
      <c r="BA18" s="421">
        <v>0</v>
      </c>
      <c r="BB18" s="422">
        <v>0</v>
      </c>
      <c r="BC18" s="422">
        <v>0</v>
      </c>
      <c r="BD18" s="422">
        <v>0</v>
      </c>
      <c r="BE18" s="423">
        <v>0</v>
      </c>
      <c r="BF18" s="421">
        <v>0</v>
      </c>
      <c r="BG18" s="422">
        <v>0</v>
      </c>
      <c r="BH18" s="422">
        <v>0</v>
      </c>
      <c r="BI18" s="422">
        <v>0</v>
      </c>
      <c r="BJ18" s="423">
        <v>0</v>
      </c>
      <c r="BK18" s="421">
        <v>0</v>
      </c>
      <c r="BL18" s="422">
        <v>0</v>
      </c>
      <c r="BM18" s="422">
        <v>0</v>
      </c>
      <c r="BN18" s="422">
        <v>0</v>
      </c>
      <c r="BO18" s="423">
        <v>0</v>
      </c>
      <c r="BP18" s="421">
        <v>0</v>
      </c>
      <c r="BQ18" s="422">
        <v>0</v>
      </c>
      <c r="BR18" s="422">
        <v>0</v>
      </c>
      <c r="BS18" s="422">
        <v>0</v>
      </c>
      <c r="BT18" s="423">
        <v>0</v>
      </c>
      <c r="BU18" s="421">
        <v>0</v>
      </c>
      <c r="BV18" s="422">
        <v>0</v>
      </c>
      <c r="BW18" s="422">
        <v>0</v>
      </c>
      <c r="BX18" s="422">
        <v>0</v>
      </c>
      <c r="BY18" s="423">
        <v>0</v>
      </c>
      <c r="BZ18" s="421">
        <v>0</v>
      </c>
      <c r="CA18" s="422">
        <v>0</v>
      </c>
      <c r="CB18" s="422">
        <v>0</v>
      </c>
      <c r="CC18" s="422">
        <v>0</v>
      </c>
      <c r="CD18" s="423">
        <v>0</v>
      </c>
      <c r="CE18" s="421">
        <v>0</v>
      </c>
      <c r="CF18" s="422">
        <v>0</v>
      </c>
      <c r="CG18" s="422">
        <v>0</v>
      </c>
      <c r="CH18" s="422">
        <v>0</v>
      </c>
      <c r="CI18" s="423">
        <v>0</v>
      </c>
      <c r="CJ18" s="421">
        <v>0</v>
      </c>
      <c r="CK18" s="422">
        <v>0</v>
      </c>
      <c r="CL18" s="422">
        <v>0</v>
      </c>
      <c r="CM18" s="422">
        <v>0</v>
      </c>
      <c r="CN18" s="423">
        <v>0</v>
      </c>
      <c r="CO18" s="421">
        <v>0</v>
      </c>
      <c r="CP18" s="422">
        <v>0</v>
      </c>
      <c r="CQ18" s="422">
        <v>0</v>
      </c>
      <c r="CR18" s="422">
        <v>0</v>
      </c>
      <c r="CS18" s="423">
        <v>0</v>
      </c>
      <c r="CT18" s="421">
        <v>0</v>
      </c>
      <c r="CU18" s="422">
        <v>0</v>
      </c>
      <c r="CV18" s="422">
        <v>0</v>
      </c>
      <c r="CW18" s="422">
        <v>0</v>
      </c>
      <c r="CX18" s="423">
        <v>0</v>
      </c>
      <c r="CY18" s="44"/>
    </row>
    <row r="19" spans="1:103" ht="24" customHeight="1" x14ac:dyDescent="0.25">
      <c r="A19" s="45"/>
      <c r="B19" s="416" t="s">
        <v>39</v>
      </c>
      <c r="C19" s="424">
        <f t="shared" ref="C19:AH19" si="15">SUM(C20:C22)</f>
        <v>0</v>
      </c>
      <c r="D19" s="217">
        <f t="shared" si="15"/>
        <v>0</v>
      </c>
      <c r="E19" s="217">
        <f t="shared" si="15"/>
        <v>0</v>
      </c>
      <c r="F19" s="217">
        <f t="shared" si="15"/>
        <v>0</v>
      </c>
      <c r="G19" s="218">
        <f t="shared" si="15"/>
        <v>0</v>
      </c>
      <c r="H19" s="424">
        <f t="shared" si="15"/>
        <v>0</v>
      </c>
      <c r="I19" s="217">
        <f t="shared" si="15"/>
        <v>0</v>
      </c>
      <c r="J19" s="217">
        <f t="shared" si="15"/>
        <v>0</v>
      </c>
      <c r="K19" s="217">
        <f t="shared" si="15"/>
        <v>0</v>
      </c>
      <c r="L19" s="218">
        <f t="shared" si="15"/>
        <v>0</v>
      </c>
      <c r="M19" s="424">
        <f t="shared" si="15"/>
        <v>0</v>
      </c>
      <c r="N19" s="217">
        <f t="shared" si="15"/>
        <v>0</v>
      </c>
      <c r="O19" s="217">
        <f t="shared" si="15"/>
        <v>0</v>
      </c>
      <c r="P19" s="217">
        <f t="shared" si="15"/>
        <v>0</v>
      </c>
      <c r="Q19" s="218">
        <f t="shared" si="15"/>
        <v>0</v>
      </c>
      <c r="R19" s="424">
        <f t="shared" si="15"/>
        <v>0</v>
      </c>
      <c r="S19" s="217">
        <f t="shared" si="15"/>
        <v>0</v>
      </c>
      <c r="T19" s="217">
        <f t="shared" si="15"/>
        <v>0</v>
      </c>
      <c r="U19" s="217">
        <f t="shared" si="15"/>
        <v>0</v>
      </c>
      <c r="V19" s="218">
        <f t="shared" si="15"/>
        <v>0</v>
      </c>
      <c r="W19" s="424">
        <f t="shared" si="15"/>
        <v>0</v>
      </c>
      <c r="X19" s="217">
        <f t="shared" si="15"/>
        <v>0</v>
      </c>
      <c r="Y19" s="217">
        <f t="shared" si="15"/>
        <v>0</v>
      </c>
      <c r="Z19" s="217">
        <f t="shared" si="15"/>
        <v>0</v>
      </c>
      <c r="AA19" s="218">
        <f t="shared" si="15"/>
        <v>0</v>
      </c>
      <c r="AB19" s="424">
        <f t="shared" si="15"/>
        <v>0</v>
      </c>
      <c r="AC19" s="217">
        <f t="shared" si="15"/>
        <v>0</v>
      </c>
      <c r="AD19" s="217">
        <f t="shared" si="15"/>
        <v>0</v>
      </c>
      <c r="AE19" s="217">
        <f t="shared" si="15"/>
        <v>0</v>
      </c>
      <c r="AF19" s="218">
        <f t="shared" si="15"/>
        <v>0</v>
      </c>
      <c r="AG19" s="424">
        <f t="shared" si="15"/>
        <v>0</v>
      </c>
      <c r="AH19" s="217">
        <f t="shared" si="15"/>
        <v>0</v>
      </c>
      <c r="AI19" s="217">
        <f t="shared" ref="AI19:BN19" si="16">SUM(AI20:AI22)</f>
        <v>0</v>
      </c>
      <c r="AJ19" s="217">
        <f t="shared" si="16"/>
        <v>0</v>
      </c>
      <c r="AK19" s="218">
        <f t="shared" si="16"/>
        <v>0</v>
      </c>
      <c r="AL19" s="424">
        <f t="shared" si="16"/>
        <v>0</v>
      </c>
      <c r="AM19" s="217">
        <f t="shared" si="16"/>
        <v>0</v>
      </c>
      <c r="AN19" s="217">
        <f t="shared" si="16"/>
        <v>0</v>
      </c>
      <c r="AO19" s="217">
        <f t="shared" si="16"/>
        <v>0</v>
      </c>
      <c r="AP19" s="218">
        <f t="shared" si="16"/>
        <v>0</v>
      </c>
      <c r="AQ19" s="424">
        <f t="shared" si="16"/>
        <v>0</v>
      </c>
      <c r="AR19" s="217">
        <f t="shared" si="16"/>
        <v>0</v>
      </c>
      <c r="AS19" s="217">
        <f t="shared" si="16"/>
        <v>0</v>
      </c>
      <c r="AT19" s="217">
        <f t="shared" si="16"/>
        <v>0</v>
      </c>
      <c r="AU19" s="218">
        <f t="shared" si="16"/>
        <v>0</v>
      </c>
      <c r="AV19" s="424">
        <f t="shared" si="16"/>
        <v>0</v>
      </c>
      <c r="AW19" s="217">
        <f t="shared" si="16"/>
        <v>0</v>
      </c>
      <c r="AX19" s="217">
        <f t="shared" si="16"/>
        <v>0</v>
      </c>
      <c r="AY19" s="217">
        <f t="shared" si="16"/>
        <v>0</v>
      </c>
      <c r="AZ19" s="218">
        <f t="shared" si="16"/>
        <v>0</v>
      </c>
      <c r="BA19" s="424">
        <f t="shared" si="16"/>
        <v>0</v>
      </c>
      <c r="BB19" s="217">
        <f t="shared" si="16"/>
        <v>0</v>
      </c>
      <c r="BC19" s="217">
        <f t="shared" si="16"/>
        <v>0</v>
      </c>
      <c r="BD19" s="217">
        <f t="shared" si="16"/>
        <v>0</v>
      </c>
      <c r="BE19" s="218">
        <f t="shared" si="16"/>
        <v>0</v>
      </c>
      <c r="BF19" s="424">
        <f t="shared" si="16"/>
        <v>0</v>
      </c>
      <c r="BG19" s="217">
        <f t="shared" si="16"/>
        <v>0</v>
      </c>
      <c r="BH19" s="217">
        <f t="shared" si="16"/>
        <v>0</v>
      </c>
      <c r="BI19" s="217">
        <f t="shared" si="16"/>
        <v>0</v>
      </c>
      <c r="BJ19" s="218">
        <f t="shared" si="16"/>
        <v>0</v>
      </c>
      <c r="BK19" s="424">
        <f t="shared" si="16"/>
        <v>0</v>
      </c>
      <c r="BL19" s="217">
        <f t="shared" si="16"/>
        <v>0</v>
      </c>
      <c r="BM19" s="217">
        <f t="shared" si="16"/>
        <v>0</v>
      </c>
      <c r="BN19" s="217">
        <f t="shared" si="16"/>
        <v>0</v>
      </c>
      <c r="BO19" s="218">
        <f t="shared" ref="BO19:CT19" si="17">SUM(BO20:BO22)</f>
        <v>0</v>
      </c>
      <c r="BP19" s="424">
        <f t="shared" si="17"/>
        <v>0</v>
      </c>
      <c r="BQ19" s="217">
        <f t="shared" si="17"/>
        <v>0</v>
      </c>
      <c r="BR19" s="217">
        <f t="shared" si="17"/>
        <v>0</v>
      </c>
      <c r="BS19" s="217">
        <f t="shared" si="17"/>
        <v>0</v>
      </c>
      <c r="BT19" s="218">
        <f t="shared" si="17"/>
        <v>0</v>
      </c>
      <c r="BU19" s="424">
        <f t="shared" si="17"/>
        <v>0</v>
      </c>
      <c r="BV19" s="217">
        <f t="shared" si="17"/>
        <v>0</v>
      </c>
      <c r="BW19" s="217">
        <f t="shared" si="17"/>
        <v>0</v>
      </c>
      <c r="BX19" s="217">
        <f t="shared" si="17"/>
        <v>0</v>
      </c>
      <c r="BY19" s="218">
        <f t="shared" si="17"/>
        <v>0</v>
      </c>
      <c r="BZ19" s="424">
        <f t="shared" si="17"/>
        <v>0</v>
      </c>
      <c r="CA19" s="217">
        <f t="shared" si="17"/>
        <v>0</v>
      </c>
      <c r="CB19" s="217">
        <f t="shared" si="17"/>
        <v>0</v>
      </c>
      <c r="CC19" s="217">
        <f t="shared" si="17"/>
        <v>0</v>
      </c>
      <c r="CD19" s="218">
        <f t="shared" si="17"/>
        <v>0</v>
      </c>
      <c r="CE19" s="424">
        <f t="shared" si="17"/>
        <v>0</v>
      </c>
      <c r="CF19" s="217">
        <f t="shared" si="17"/>
        <v>0</v>
      </c>
      <c r="CG19" s="217">
        <f t="shared" si="17"/>
        <v>0</v>
      </c>
      <c r="CH19" s="217">
        <f t="shared" si="17"/>
        <v>0</v>
      </c>
      <c r="CI19" s="218">
        <f t="shared" si="17"/>
        <v>0</v>
      </c>
      <c r="CJ19" s="424">
        <f t="shared" si="17"/>
        <v>0</v>
      </c>
      <c r="CK19" s="217">
        <f t="shared" si="17"/>
        <v>0</v>
      </c>
      <c r="CL19" s="217">
        <f t="shared" si="17"/>
        <v>0</v>
      </c>
      <c r="CM19" s="217">
        <f t="shared" si="17"/>
        <v>0</v>
      </c>
      <c r="CN19" s="218">
        <f t="shared" si="17"/>
        <v>0</v>
      </c>
      <c r="CO19" s="424">
        <f t="shared" si="17"/>
        <v>0</v>
      </c>
      <c r="CP19" s="217">
        <f t="shared" si="17"/>
        <v>0</v>
      </c>
      <c r="CQ19" s="217">
        <f t="shared" si="17"/>
        <v>0</v>
      </c>
      <c r="CR19" s="217">
        <f t="shared" si="17"/>
        <v>0</v>
      </c>
      <c r="CS19" s="218">
        <f t="shared" si="17"/>
        <v>0</v>
      </c>
      <c r="CT19" s="424">
        <f t="shared" si="17"/>
        <v>0</v>
      </c>
      <c r="CU19" s="217">
        <f t="shared" ref="CU19:CX19" si="18">SUM(CU20:CU22)</f>
        <v>0</v>
      </c>
      <c r="CV19" s="217">
        <f t="shared" si="18"/>
        <v>0</v>
      </c>
      <c r="CW19" s="217">
        <f t="shared" si="18"/>
        <v>0</v>
      </c>
      <c r="CX19" s="218">
        <f t="shared" si="18"/>
        <v>0</v>
      </c>
      <c r="CY19" s="44"/>
    </row>
    <row r="20" spans="1:103" ht="24" customHeight="1" x14ac:dyDescent="0.25">
      <c r="A20" s="45"/>
      <c r="B20" s="416" t="s">
        <v>31</v>
      </c>
      <c r="C20" s="425">
        <v>0</v>
      </c>
      <c r="D20" s="215">
        <v>0</v>
      </c>
      <c r="E20" s="215">
        <v>0</v>
      </c>
      <c r="F20" s="215">
        <v>0</v>
      </c>
      <c r="G20" s="216">
        <v>0</v>
      </c>
      <c r="H20" s="425">
        <v>0</v>
      </c>
      <c r="I20" s="215">
        <v>0</v>
      </c>
      <c r="J20" s="215">
        <v>0</v>
      </c>
      <c r="K20" s="215">
        <v>0</v>
      </c>
      <c r="L20" s="216">
        <v>0</v>
      </c>
      <c r="M20" s="425">
        <v>0</v>
      </c>
      <c r="N20" s="215">
        <v>0</v>
      </c>
      <c r="O20" s="215">
        <v>0</v>
      </c>
      <c r="P20" s="215">
        <v>0</v>
      </c>
      <c r="Q20" s="216">
        <v>0</v>
      </c>
      <c r="R20" s="425">
        <v>0</v>
      </c>
      <c r="S20" s="215">
        <v>0</v>
      </c>
      <c r="T20" s="215">
        <v>0</v>
      </c>
      <c r="U20" s="215">
        <v>0</v>
      </c>
      <c r="V20" s="216">
        <v>0</v>
      </c>
      <c r="W20" s="425">
        <v>0</v>
      </c>
      <c r="X20" s="215">
        <v>0</v>
      </c>
      <c r="Y20" s="215">
        <v>0</v>
      </c>
      <c r="Z20" s="215">
        <v>0</v>
      </c>
      <c r="AA20" s="216">
        <v>0</v>
      </c>
      <c r="AB20" s="425">
        <v>0</v>
      </c>
      <c r="AC20" s="215">
        <v>0</v>
      </c>
      <c r="AD20" s="215">
        <v>0</v>
      </c>
      <c r="AE20" s="215">
        <v>0</v>
      </c>
      <c r="AF20" s="216">
        <v>0</v>
      </c>
      <c r="AG20" s="425">
        <v>0</v>
      </c>
      <c r="AH20" s="215">
        <v>0</v>
      </c>
      <c r="AI20" s="215">
        <v>0</v>
      </c>
      <c r="AJ20" s="215">
        <v>0</v>
      </c>
      <c r="AK20" s="216">
        <v>0</v>
      </c>
      <c r="AL20" s="425">
        <v>0</v>
      </c>
      <c r="AM20" s="215">
        <v>0</v>
      </c>
      <c r="AN20" s="215">
        <v>0</v>
      </c>
      <c r="AO20" s="215">
        <v>0</v>
      </c>
      <c r="AP20" s="216">
        <v>0</v>
      </c>
      <c r="AQ20" s="425">
        <v>0</v>
      </c>
      <c r="AR20" s="215">
        <v>0</v>
      </c>
      <c r="AS20" s="215">
        <v>0</v>
      </c>
      <c r="AT20" s="215">
        <v>0</v>
      </c>
      <c r="AU20" s="216">
        <v>0</v>
      </c>
      <c r="AV20" s="425">
        <v>0</v>
      </c>
      <c r="AW20" s="215">
        <v>0</v>
      </c>
      <c r="AX20" s="215">
        <v>0</v>
      </c>
      <c r="AY20" s="215">
        <v>0</v>
      </c>
      <c r="AZ20" s="216">
        <v>0</v>
      </c>
      <c r="BA20" s="425">
        <v>0</v>
      </c>
      <c r="BB20" s="215">
        <v>0</v>
      </c>
      <c r="BC20" s="215">
        <v>0</v>
      </c>
      <c r="BD20" s="215">
        <v>0</v>
      </c>
      <c r="BE20" s="216">
        <v>0</v>
      </c>
      <c r="BF20" s="425">
        <v>0</v>
      </c>
      <c r="BG20" s="215">
        <v>0</v>
      </c>
      <c r="BH20" s="215">
        <v>0</v>
      </c>
      <c r="BI20" s="215">
        <v>0</v>
      </c>
      <c r="BJ20" s="216">
        <v>0</v>
      </c>
      <c r="BK20" s="425">
        <v>0</v>
      </c>
      <c r="BL20" s="215">
        <v>0</v>
      </c>
      <c r="BM20" s="215">
        <v>0</v>
      </c>
      <c r="BN20" s="215">
        <v>0</v>
      </c>
      <c r="BO20" s="216">
        <v>0</v>
      </c>
      <c r="BP20" s="425">
        <v>0</v>
      </c>
      <c r="BQ20" s="215">
        <v>0</v>
      </c>
      <c r="BR20" s="215">
        <v>0</v>
      </c>
      <c r="BS20" s="215">
        <v>0</v>
      </c>
      <c r="BT20" s="216">
        <v>0</v>
      </c>
      <c r="BU20" s="425">
        <v>0</v>
      </c>
      <c r="BV20" s="215">
        <v>0</v>
      </c>
      <c r="BW20" s="215">
        <v>0</v>
      </c>
      <c r="BX20" s="215">
        <v>0</v>
      </c>
      <c r="BY20" s="216">
        <v>0</v>
      </c>
      <c r="BZ20" s="425">
        <v>0</v>
      </c>
      <c r="CA20" s="215">
        <v>0</v>
      </c>
      <c r="CB20" s="215">
        <v>0</v>
      </c>
      <c r="CC20" s="215">
        <v>0</v>
      </c>
      <c r="CD20" s="216">
        <v>0</v>
      </c>
      <c r="CE20" s="425">
        <v>0</v>
      </c>
      <c r="CF20" s="215">
        <v>0</v>
      </c>
      <c r="CG20" s="215">
        <v>0</v>
      </c>
      <c r="CH20" s="215">
        <v>0</v>
      </c>
      <c r="CI20" s="216">
        <v>0</v>
      </c>
      <c r="CJ20" s="425">
        <v>0</v>
      </c>
      <c r="CK20" s="215">
        <v>0</v>
      </c>
      <c r="CL20" s="215">
        <v>0</v>
      </c>
      <c r="CM20" s="215">
        <v>0</v>
      </c>
      <c r="CN20" s="216">
        <v>0</v>
      </c>
      <c r="CO20" s="425">
        <v>0</v>
      </c>
      <c r="CP20" s="215">
        <v>0</v>
      </c>
      <c r="CQ20" s="215">
        <v>0</v>
      </c>
      <c r="CR20" s="215">
        <v>0</v>
      </c>
      <c r="CS20" s="216">
        <v>0</v>
      </c>
      <c r="CT20" s="425">
        <v>0</v>
      </c>
      <c r="CU20" s="215">
        <v>0</v>
      </c>
      <c r="CV20" s="215">
        <v>0</v>
      </c>
      <c r="CW20" s="215">
        <v>0</v>
      </c>
      <c r="CX20" s="216">
        <v>0</v>
      </c>
      <c r="CY20" s="44"/>
    </row>
    <row r="21" spans="1:103" ht="24" customHeight="1" x14ac:dyDescent="0.25">
      <c r="A21" s="45"/>
      <c r="B21" s="416" t="s">
        <v>32</v>
      </c>
      <c r="C21" s="425">
        <v>0</v>
      </c>
      <c r="D21" s="215">
        <v>0</v>
      </c>
      <c r="E21" s="215">
        <v>0</v>
      </c>
      <c r="F21" s="215">
        <v>0</v>
      </c>
      <c r="G21" s="216">
        <v>0</v>
      </c>
      <c r="H21" s="425">
        <v>0</v>
      </c>
      <c r="I21" s="215">
        <v>0</v>
      </c>
      <c r="J21" s="215">
        <v>0</v>
      </c>
      <c r="K21" s="215">
        <v>0</v>
      </c>
      <c r="L21" s="216">
        <v>0</v>
      </c>
      <c r="M21" s="425">
        <v>0</v>
      </c>
      <c r="N21" s="215">
        <v>0</v>
      </c>
      <c r="O21" s="215">
        <v>0</v>
      </c>
      <c r="P21" s="215">
        <v>0</v>
      </c>
      <c r="Q21" s="216">
        <v>0</v>
      </c>
      <c r="R21" s="425">
        <v>0</v>
      </c>
      <c r="S21" s="215">
        <v>0</v>
      </c>
      <c r="T21" s="215">
        <v>0</v>
      </c>
      <c r="U21" s="215">
        <v>0</v>
      </c>
      <c r="V21" s="216">
        <v>0</v>
      </c>
      <c r="W21" s="425">
        <v>0</v>
      </c>
      <c r="X21" s="215">
        <v>0</v>
      </c>
      <c r="Y21" s="215">
        <v>0</v>
      </c>
      <c r="Z21" s="215">
        <v>0</v>
      </c>
      <c r="AA21" s="216">
        <v>0</v>
      </c>
      <c r="AB21" s="425">
        <v>0</v>
      </c>
      <c r="AC21" s="215">
        <v>0</v>
      </c>
      <c r="AD21" s="215">
        <v>0</v>
      </c>
      <c r="AE21" s="215">
        <v>0</v>
      </c>
      <c r="AF21" s="216">
        <v>0</v>
      </c>
      <c r="AG21" s="425">
        <v>0</v>
      </c>
      <c r="AH21" s="215">
        <v>0</v>
      </c>
      <c r="AI21" s="215">
        <v>0</v>
      </c>
      <c r="AJ21" s="215">
        <v>0</v>
      </c>
      <c r="AK21" s="216">
        <v>0</v>
      </c>
      <c r="AL21" s="425">
        <v>0</v>
      </c>
      <c r="AM21" s="215">
        <v>0</v>
      </c>
      <c r="AN21" s="215">
        <v>0</v>
      </c>
      <c r="AO21" s="215">
        <v>0</v>
      </c>
      <c r="AP21" s="216">
        <v>0</v>
      </c>
      <c r="AQ21" s="425">
        <v>0</v>
      </c>
      <c r="AR21" s="215">
        <v>0</v>
      </c>
      <c r="AS21" s="215">
        <v>0</v>
      </c>
      <c r="AT21" s="215">
        <v>0</v>
      </c>
      <c r="AU21" s="216">
        <v>0</v>
      </c>
      <c r="AV21" s="425">
        <v>0</v>
      </c>
      <c r="AW21" s="215">
        <v>0</v>
      </c>
      <c r="AX21" s="215">
        <v>0</v>
      </c>
      <c r="AY21" s="215">
        <v>0</v>
      </c>
      <c r="AZ21" s="216">
        <v>0</v>
      </c>
      <c r="BA21" s="425">
        <v>0</v>
      </c>
      <c r="BB21" s="215">
        <v>0</v>
      </c>
      <c r="BC21" s="215">
        <v>0</v>
      </c>
      <c r="BD21" s="215">
        <v>0</v>
      </c>
      <c r="BE21" s="216">
        <v>0</v>
      </c>
      <c r="BF21" s="425">
        <v>0</v>
      </c>
      <c r="BG21" s="215">
        <v>0</v>
      </c>
      <c r="BH21" s="215">
        <v>0</v>
      </c>
      <c r="BI21" s="215">
        <v>0</v>
      </c>
      <c r="BJ21" s="216">
        <v>0</v>
      </c>
      <c r="BK21" s="425">
        <v>0</v>
      </c>
      <c r="BL21" s="215">
        <v>0</v>
      </c>
      <c r="BM21" s="215">
        <v>0</v>
      </c>
      <c r="BN21" s="215">
        <v>0</v>
      </c>
      <c r="BO21" s="216">
        <v>0</v>
      </c>
      <c r="BP21" s="425">
        <v>0</v>
      </c>
      <c r="BQ21" s="215">
        <v>0</v>
      </c>
      <c r="BR21" s="215">
        <v>0</v>
      </c>
      <c r="BS21" s="215">
        <v>0</v>
      </c>
      <c r="BT21" s="216">
        <v>0</v>
      </c>
      <c r="BU21" s="425">
        <v>0</v>
      </c>
      <c r="BV21" s="215">
        <v>0</v>
      </c>
      <c r="BW21" s="215">
        <v>0</v>
      </c>
      <c r="BX21" s="215">
        <v>0</v>
      </c>
      <c r="BY21" s="216">
        <v>0</v>
      </c>
      <c r="BZ21" s="425">
        <v>0</v>
      </c>
      <c r="CA21" s="215">
        <v>0</v>
      </c>
      <c r="CB21" s="215">
        <v>0</v>
      </c>
      <c r="CC21" s="215">
        <v>0</v>
      </c>
      <c r="CD21" s="216">
        <v>0</v>
      </c>
      <c r="CE21" s="425">
        <v>0</v>
      </c>
      <c r="CF21" s="215">
        <v>0</v>
      </c>
      <c r="CG21" s="215">
        <v>0</v>
      </c>
      <c r="CH21" s="215">
        <v>0</v>
      </c>
      <c r="CI21" s="216">
        <v>0</v>
      </c>
      <c r="CJ21" s="425">
        <v>0</v>
      </c>
      <c r="CK21" s="215">
        <v>0</v>
      </c>
      <c r="CL21" s="215">
        <v>0</v>
      </c>
      <c r="CM21" s="215">
        <v>0</v>
      </c>
      <c r="CN21" s="216">
        <v>0</v>
      </c>
      <c r="CO21" s="425">
        <v>0</v>
      </c>
      <c r="CP21" s="215">
        <v>0</v>
      </c>
      <c r="CQ21" s="215">
        <v>0</v>
      </c>
      <c r="CR21" s="215">
        <v>0</v>
      </c>
      <c r="CS21" s="216">
        <v>0</v>
      </c>
      <c r="CT21" s="425">
        <v>0</v>
      </c>
      <c r="CU21" s="215">
        <v>0</v>
      </c>
      <c r="CV21" s="215">
        <v>0</v>
      </c>
      <c r="CW21" s="215">
        <v>0</v>
      </c>
      <c r="CX21" s="216">
        <v>0</v>
      </c>
      <c r="CY21" s="44"/>
    </row>
    <row r="22" spans="1:103" ht="24" customHeight="1" x14ac:dyDescent="0.25">
      <c r="A22" s="45"/>
      <c r="B22" s="416" t="s">
        <v>33</v>
      </c>
      <c r="C22" s="425">
        <f t="shared" ref="C22:AH22" si="19">C23-C24</f>
        <v>0</v>
      </c>
      <c r="D22" s="215">
        <f t="shared" si="19"/>
        <v>0</v>
      </c>
      <c r="E22" s="215">
        <f t="shared" si="19"/>
        <v>0</v>
      </c>
      <c r="F22" s="215">
        <f t="shared" si="19"/>
        <v>0</v>
      </c>
      <c r="G22" s="216">
        <f t="shared" si="19"/>
        <v>0</v>
      </c>
      <c r="H22" s="425">
        <f t="shared" si="19"/>
        <v>0</v>
      </c>
      <c r="I22" s="215">
        <f t="shared" si="19"/>
        <v>0</v>
      </c>
      <c r="J22" s="215">
        <f t="shared" si="19"/>
        <v>0</v>
      </c>
      <c r="K22" s="215">
        <f t="shared" si="19"/>
        <v>0</v>
      </c>
      <c r="L22" s="216">
        <f t="shared" si="19"/>
        <v>0</v>
      </c>
      <c r="M22" s="425">
        <f t="shared" si="19"/>
        <v>0</v>
      </c>
      <c r="N22" s="215">
        <f t="shared" si="19"/>
        <v>0</v>
      </c>
      <c r="O22" s="215">
        <f t="shared" si="19"/>
        <v>0</v>
      </c>
      <c r="P22" s="215">
        <f t="shared" si="19"/>
        <v>0</v>
      </c>
      <c r="Q22" s="216">
        <f t="shared" si="19"/>
        <v>0</v>
      </c>
      <c r="R22" s="425">
        <f t="shared" si="19"/>
        <v>0</v>
      </c>
      <c r="S22" s="215">
        <f t="shared" si="19"/>
        <v>0</v>
      </c>
      <c r="T22" s="215">
        <f t="shared" si="19"/>
        <v>0</v>
      </c>
      <c r="U22" s="215">
        <f t="shared" si="19"/>
        <v>0</v>
      </c>
      <c r="V22" s="216">
        <f t="shared" si="19"/>
        <v>0</v>
      </c>
      <c r="W22" s="425">
        <f t="shared" si="19"/>
        <v>0</v>
      </c>
      <c r="X22" s="215">
        <f t="shared" si="19"/>
        <v>0</v>
      </c>
      <c r="Y22" s="215">
        <f t="shared" si="19"/>
        <v>0</v>
      </c>
      <c r="Z22" s="215">
        <f t="shared" si="19"/>
        <v>0</v>
      </c>
      <c r="AA22" s="216">
        <f t="shared" si="19"/>
        <v>0</v>
      </c>
      <c r="AB22" s="425">
        <f t="shared" si="19"/>
        <v>0</v>
      </c>
      <c r="AC22" s="215">
        <f t="shared" si="19"/>
        <v>0</v>
      </c>
      <c r="AD22" s="215">
        <f t="shared" si="19"/>
        <v>0</v>
      </c>
      <c r="AE22" s="215">
        <f t="shared" si="19"/>
        <v>0</v>
      </c>
      <c r="AF22" s="216">
        <f t="shared" si="19"/>
        <v>0</v>
      </c>
      <c r="AG22" s="425">
        <f t="shared" si="19"/>
        <v>0</v>
      </c>
      <c r="AH22" s="215">
        <f t="shared" si="19"/>
        <v>0</v>
      </c>
      <c r="AI22" s="215">
        <f t="shared" ref="AI22:BN22" si="20">AI23-AI24</f>
        <v>0</v>
      </c>
      <c r="AJ22" s="215">
        <f t="shared" si="20"/>
        <v>0</v>
      </c>
      <c r="AK22" s="216">
        <f t="shared" si="20"/>
        <v>0</v>
      </c>
      <c r="AL22" s="425">
        <f t="shared" si="20"/>
        <v>0</v>
      </c>
      <c r="AM22" s="215">
        <f t="shared" si="20"/>
        <v>0</v>
      </c>
      <c r="AN22" s="215">
        <f t="shared" si="20"/>
        <v>0</v>
      </c>
      <c r="AO22" s="215">
        <f t="shared" si="20"/>
        <v>0</v>
      </c>
      <c r="AP22" s="216">
        <f t="shared" si="20"/>
        <v>0</v>
      </c>
      <c r="AQ22" s="425">
        <f t="shared" si="20"/>
        <v>0</v>
      </c>
      <c r="AR22" s="215">
        <f t="shared" si="20"/>
        <v>0</v>
      </c>
      <c r="AS22" s="215">
        <f t="shared" si="20"/>
        <v>0</v>
      </c>
      <c r="AT22" s="215">
        <f t="shared" si="20"/>
        <v>0</v>
      </c>
      <c r="AU22" s="216">
        <f t="shared" si="20"/>
        <v>0</v>
      </c>
      <c r="AV22" s="425">
        <f t="shared" si="20"/>
        <v>0</v>
      </c>
      <c r="AW22" s="215">
        <f t="shared" si="20"/>
        <v>0</v>
      </c>
      <c r="AX22" s="215">
        <f t="shared" si="20"/>
        <v>0</v>
      </c>
      <c r="AY22" s="215">
        <f t="shared" si="20"/>
        <v>0</v>
      </c>
      <c r="AZ22" s="216">
        <f t="shared" si="20"/>
        <v>0</v>
      </c>
      <c r="BA22" s="425">
        <f t="shared" si="20"/>
        <v>0</v>
      </c>
      <c r="BB22" s="215">
        <f t="shared" si="20"/>
        <v>0</v>
      </c>
      <c r="BC22" s="215">
        <f t="shared" si="20"/>
        <v>0</v>
      </c>
      <c r="BD22" s="215">
        <f t="shared" si="20"/>
        <v>0</v>
      </c>
      <c r="BE22" s="216">
        <f t="shared" si="20"/>
        <v>0</v>
      </c>
      <c r="BF22" s="425">
        <f t="shared" si="20"/>
        <v>0</v>
      </c>
      <c r="BG22" s="215">
        <f t="shared" si="20"/>
        <v>0</v>
      </c>
      <c r="BH22" s="215">
        <f t="shared" si="20"/>
        <v>0</v>
      </c>
      <c r="BI22" s="215">
        <f t="shared" si="20"/>
        <v>0</v>
      </c>
      <c r="BJ22" s="216">
        <f t="shared" si="20"/>
        <v>0</v>
      </c>
      <c r="BK22" s="425">
        <f t="shared" si="20"/>
        <v>0</v>
      </c>
      <c r="BL22" s="215">
        <f t="shared" si="20"/>
        <v>0</v>
      </c>
      <c r="BM22" s="215">
        <f t="shared" si="20"/>
        <v>0</v>
      </c>
      <c r="BN22" s="215">
        <f t="shared" si="20"/>
        <v>0</v>
      </c>
      <c r="BO22" s="216">
        <f t="shared" ref="BO22:CT22" si="21">BO23-BO24</f>
        <v>0</v>
      </c>
      <c r="BP22" s="425">
        <f t="shared" si="21"/>
        <v>0</v>
      </c>
      <c r="BQ22" s="215">
        <f t="shared" si="21"/>
        <v>0</v>
      </c>
      <c r="BR22" s="215">
        <f t="shared" si="21"/>
        <v>0</v>
      </c>
      <c r="BS22" s="215">
        <f t="shared" si="21"/>
        <v>0</v>
      </c>
      <c r="BT22" s="216">
        <f t="shared" si="21"/>
        <v>0</v>
      </c>
      <c r="BU22" s="425">
        <f t="shared" si="21"/>
        <v>0</v>
      </c>
      <c r="BV22" s="215">
        <f t="shared" si="21"/>
        <v>0</v>
      </c>
      <c r="BW22" s="215">
        <f t="shared" si="21"/>
        <v>0</v>
      </c>
      <c r="BX22" s="215">
        <f t="shared" si="21"/>
        <v>0</v>
      </c>
      <c r="BY22" s="216">
        <f t="shared" si="21"/>
        <v>0</v>
      </c>
      <c r="BZ22" s="425">
        <f t="shared" si="21"/>
        <v>0</v>
      </c>
      <c r="CA22" s="215">
        <f t="shared" si="21"/>
        <v>0</v>
      </c>
      <c r="CB22" s="215">
        <f t="shared" si="21"/>
        <v>0</v>
      </c>
      <c r="CC22" s="215">
        <f t="shared" si="21"/>
        <v>0</v>
      </c>
      <c r="CD22" s="216">
        <f t="shared" si="21"/>
        <v>0</v>
      </c>
      <c r="CE22" s="425">
        <f t="shared" si="21"/>
        <v>0</v>
      </c>
      <c r="CF22" s="215">
        <f t="shared" si="21"/>
        <v>0</v>
      </c>
      <c r="CG22" s="215">
        <f t="shared" si="21"/>
        <v>0</v>
      </c>
      <c r="CH22" s="215">
        <f t="shared" si="21"/>
        <v>0</v>
      </c>
      <c r="CI22" s="216">
        <f t="shared" si="21"/>
        <v>0</v>
      </c>
      <c r="CJ22" s="425">
        <f t="shared" si="21"/>
        <v>0</v>
      </c>
      <c r="CK22" s="215">
        <f t="shared" si="21"/>
        <v>0</v>
      </c>
      <c r="CL22" s="215">
        <f t="shared" si="21"/>
        <v>0</v>
      </c>
      <c r="CM22" s="215">
        <f t="shared" si="21"/>
        <v>0</v>
      </c>
      <c r="CN22" s="216">
        <f t="shared" si="21"/>
        <v>0</v>
      </c>
      <c r="CO22" s="425">
        <f t="shared" si="21"/>
        <v>0</v>
      </c>
      <c r="CP22" s="215">
        <f t="shared" si="21"/>
        <v>0</v>
      </c>
      <c r="CQ22" s="215">
        <f t="shared" si="21"/>
        <v>0</v>
      </c>
      <c r="CR22" s="215">
        <f t="shared" si="21"/>
        <v>0</v>
      </c>
      <c r="CS22" s="216">
        <f t="shared" si="21"/>
        <v>0</v>
      </c>
      <c r="CT22" s="425">
        <f t="shared" si="21"/>
        <v>0</v>
      </c>
      <c r="CU22" s="215">
        <f t="shared" ref="CU22:CX22" si="22">CU23-CU24</f>
        <v>0</v>
      </c>
      <c r="CV22" s="215">
        <f t="shared" si="22"/>
        <v>0</v>
      </c>
      <c r="CW22" s="215">
        <f t="shared" si="22"/>
        <v>0</v>
      </c>
      <c r="CX22" s="216">
        <f t="shared" si="22"/>
        <v>0</v>
      </c>
      <c r="CY22" s="44"/>
    </row>
    <row r="23" spans="1:103" ht="24" customHeight="1" x14ac:dyDescent="0.25">
      <c r="A23" s="45"/>
      <c r="B23" s="417" t="s">
        <v>34</v>
      </c>
      <c r="C23" s="425">
        <v>0</v>
      </c>
      <c r="D23" s="215">
        <v>0</v>
      </c>
      <c r="E23" s="215">
        <v>0</v>
      </c>
      <c r="F23" s="215">
        <v>0</v>
      </c>
      <c r="G23" s="216">
        <v>0</v>
      </c>
      <c r="H23" s="425">
        <v>0</v>
      </c>
      <c r="I23" s="215">
        <v>0</v>
      </c>
      <c r="J23" s="215">
        <v>0</v>
      </c>
      <c r="K23" s="215">
        <v>0</v>
      </c>
      <c r="L23" s="216">
        <v>0</v>
      </c>
      <c r="M23" s="425">
        <v>0</v>
      </c>
      <c r="N23" s="215">
        <v>0</v>
      </c>
      <c r="O23" s="215">
        <v>0</v>
      </c>
      <c r="P23" s="215">
        <v>0</v>
      </c>
      <c r="Q23" s="216">
        <v>0</v>
      </c>
      <c r="R23" s="425">
        <v>0</v>
      </c>
      <c r="S23" s="215">
        <v>0</v>
      </c>
      <c r="T23" s="215">
        <v>0</v>
      </c>
      <c r="U23" s="215">
        <v>0</v>
      </c>
      <c r="V23" s="216">
        <v>0</v>
      </c>
      <c r="W23" s="425">
        <v>0</v>
      </c>
      <c r="X23" s="215">
        <v>0</v>
      </c>
      <c r="Y23" s="215">
        <v>0</v>
      </c>
      <c r="Z23" s="215">
        <v>0</v>
      </c>
      <c r="AA23" s="216">
        <v>0</v>
      </c>
      <c r="AB23" s="425">
        <v>0</v>
      </c>
      <c r="AC23" s="215">
        <v>0</v>
      </c>
      <c r="AD23" s="215">
        <v>0</v>
      </c>
      <c r="AE23" s="215">
        <v>0</v>
      </c>
      <c r="AF23" s="216">
        <v>0</v>
      </c>
      <c r="AG23" s="425">
        <v>0</v>
      </c>
      <c r="AH23" s="215">
        <v>0</v>
      </c>
      <c r="AI23" s="215">
        <v>0</v>
      </c>
      <c r="AJ23" s="215">
        <v>0</v>
      </c>
      <c r="AK23" s="216">
        <v>0</v>
      </c>
      <c r="AL23" s="425">
        <v>0</v>
      </c>
      <c r="AM23" s="215">
        <v>0</v>
      </c>
      <c r="AN23" s="215">
        <v>0</v>
      </c>
      <c r="AO23" s="215">
        <v>0</v>
      </c>
      <c r="AP23" s="216">
        <v>0</v>
      </c>
      <c r="AQ23" s="425">
        <v>0</v>
      </c>
      <c r="AR23" s="215">
        <v>0</v>
      </c>
      <c r="AS23" s="215">
        <v>0</v>
      </c>
      <c r="AT23" s="215">
        <v>0</v>
      </c>
      <c r="AU23" s="216">
        <v>0</v>
      </c>
      <c r="AV23" s="425">
        <v>0</v>
      </c>
      <c r="AW23" s="215">
        <v>0</v>
      </c>
      <c r="AX23" s="215">
        <v>0</v>
      </c>
      <c r="AY23" s="215">
        <v>0</v>
      </c>
      <c r="AZ23" s="216">
        <v>0</v>
      </c>
      <c r="BA23" s="425">
        <v>0</v>
      </c>
      <c r="BB23" s="215">
        <v>0</v>
      </c>
      <c r="BC23" s="215">
        <v>0</v>
      </c>
      <c r="BD23" s="215">
        <v>0</v>
      </c>
      <c r="BE23" s="216">
        <v>0</v>
      </c>
      <c r="BF23" s="425">
        <v>0</v>
      </c>
      <c r="BG23" s="215">
        <v>0</v>
      </c>
      <c r="BH23" s="215">
        <v>0</v>
      </c>
      <c r="BI23" s="215">
        <v>0</v>
      </c>
      <c r="BJ23" s="216">
        <v>0</v>
      </c>
      <c r="BK23" s="425">
        <v>0</v>
      </c>
      <c r="BL23" s="215">
        <v>0</v>
      </c>
      <c r="BM23" s="215">
        <v>0</v>
      </c>
      <c r="BN23" s="215">
        <v>0</v>
      </c>
      <c r="BO23" s="216">
        <v>0</v>
      </c>
      <c r="BP23" s="425">
        <v>0</v>
      </c>
      <c r="BQ23" s="215">
        <v>0</v>
      </c>
      <c r="BR23" s="215">
        <v>0</v>
      </c>
      <c r="BS23" s="215">
        <v>0</v>
      </c>
      <c r="BT23" s="216">
        <v>0</v>
      </c>
      <c r="BU23" s="425">
        <v>0</v>
      </c>
      <c r="BV23" s="215">
        <v>0</v>
      </c>
      <c r="BW23" s="215">
        <v>0</v>
      </c>
      <c r="BX23" s="215">
        <v>0</v>
      </c>
      <c r="BY23" s="216">
        <v>0</v>
      </c>
      <c r="BZ23" s="425">
        <v>0</v>
      </c>
      <c r="CA23" s="215">
        <v>0</v>
      </c>
      <c r="CB23" s="215">
        <v>0</v>
      </c>
      <c r="CC23" s="215">
        <v>0</v>
      </c>
      <c r="CD23" s="216">
        <v>0</v>
      </c>
      <c r="CE23" s="425">
        <v>0</v>
      </c>
      <c r="CF23" s="215">
        <v>0</v>
      </c>
      <c r="CG23" s="215">
        <v>0</v>
      </c>
      <c r="CH23" s="215">
        <v>0</v>
      </c>
      <c r="CI23" s="216">
        <v>0</v>
      </c>
      <c r="CJ23" s="425">
        <v>0</v>
      </c>
      <c r="CK23" s="215">
        <v>0</v>
      </c>
      <c r="CL23" s="215">
        <v>0</v>
      </c>
      <c r="CM23" s="215">
        <v>0</v>
      </c>
      <c r="CN23" s="216">
        <v>0</v>
      </c>
      <c r="CO23" s="425">
        <v>0</v>
      </c>
      <c r="CP23" s="215">
        <v>0</v>
      </c>
      <c r="CQ23" s="215">
        <v>0</v>
      </c>
      <c r="CR23" s="215">
        <v>0</v>
      </c>
      <c r="CS23" s="216">
        <v>0</v>
      </c>
      <c r="CT23" s="425">
        <v>0</v>
      </c>
      <c r="CU23" s="215">
        <v>0</v>
      </c>
      <c r="CV23" s="215">
        <v>0</v>
      </c>
      <c r="CW23" s="215">
        <v>0</v>
      </c>
      <c r="CX23" s="216">
        <v>0</v>
      </c>
      <c r="CY23" s="44"/>
    </row>
    <row r="24" spans="1:103" ht="24" customHeight="1" x14ac:dyDescent="0.25">
      <c r="A24" s="45"/>
      <c r="B24" s="417" t="s">
        <v>35</v>
      </c>
      <c r="C24" s="425">
        <v>0</v>
      </c>
      <c r="D24" s="215">
        <v>0</v>
      </c>
      <c r="E24" s="215">
        <v>0</v>
      </c>
      <c r="F24" s="215">
        <v>0</v>
      </c>
      <c r="G24" s="216">
        <v>0</v>
      </c>
      <c r="H24" s="425">
        <v>0</v>
      </c>
      <c r="I24" s="215">
        <v>0</v>
      </c>
      <c r="J24" s="215">
        <v>0</v>
      </c>
      <c r="K24" s="215">
        <v>0</v>
      </c>
      <c r="L24" s="216">
        <v>0</v>
      </c>
      <c r="M24" s="425">
        <v>0</v>
      </c>
      <c r="N24" s="215">
        <v>0</v>
      </c>
      <c r="O24" s="215">
        <v>0</v>
      </c>
      <c r="P24" s="215">
        <v>0</v>
      </c>
      <c r="Q24" s="216">
        <v>0</v>
      </c>
      <c r="R24" s="425">
        <v>0</v>
      </c>
      <c r="S24" s="215">
        <v>0</v>
      </c>
      <c r="T24" s="215">
        <v>0</v>
      </c>
      <c r="U24" s="215">
        <v>0</v>
      </c>
      <c r="V24" s="216">
        <v>0</v>
      </c>
      <c r="W24" s="425">
        <v>0</v>
      </c>
      <c r="X24" s="215">
        <v>0</v>
      </c>
      <c r="Y24" s="215">
        <v>0</v>
      </c>
      <c r="Z24" s="215">
        <v>0</v>
      </c>
      <c r="AA24" s="216">
        <v>0</v>
      </c>
      <c r="AB24" s="425">
        <v>0</v>
      </c>
      <c r="AC24" s="215">
        <v>0</v>
      </c>
      <c r="AD24" s="215">
        <v>0</v>
      </c>
      <c r="AE24" s="215">
        <v>0</v>
      </c>
      <c r="AF24" s="216">
        <v>0</v>
      </c>
      <c r="AG24" s="425">
        <v>0</v>
      </c>
      <c r="AH24" s="215">
        <v>0</v>
      </c>
      <c r="AI24" s="215">
        <v>0</v>
      </c>
      <c r="AJ24" s="215">
        <v>0</v>
      </c>
      <c r="AK24" s="216">
        <v>0</v>
      </c>
      <c r="AL24" s="425">
        <v>0</v>
      </c>
      <c r="AM24" s="215">
        <v>0</v>
      </c>
      <c r="AN24" s="215">
        <v>0</v>
      </c>
      <c r="AO24" s="215">
        <v>0</v>
      </c>
      <c r="AP24" s="216">
        <v>0</v>
      </c>
      <c r="AQ24" s="425">
        <v>0</v>
      </c>
      <c r="AR24" s="215">
        <v>0</v>
      </c>
      <c r="AS24" s="215">
        <v>0</v>
      </c>
      <c r="AT24" s="215">
        <v>0</v>
      </c>
      <c r="AU24" s="216">
        <v>0</v>
      </c>
      <c r="AV24" s="425">
        <v>0</v>
      </c>
      <c r="AW24" s="215">
        <v>0</v>
      </c>
      <c r="AX24" s="215">
        <v>0</v>
      </c>
      <c r="AY24" s="215">
        <v>0</v>
      </c>
      <c r="AZ24" s="216">
        <v>0</v>
      </c>
      <c r="BA24" s="425">
        <v>0</v>
      </c>
      <c r="BB24" s="215">
        <v>0</v>
      </c>
      <c r="BC24" s="215">
        <v>0</v>
      </c>
      <c r="BD24" s="215">
        <v>0</v>
      </c>
      <c r="BE24" s="216">
        <v>0</v>
      </c>
      <c r="BF24" s="425">
        <v>0</v>
      </c>
      <c r="BG24" s="215">
        <v>0</v>
      </c>
      <c r="BH24" s="215">
        <v>0</v>
      </c>
      <c r="BI24" s="215">
        <v>0</v>
      </c>
      <c r="BJ24" s="216">
        <v>0</v>
      </c>
      <c r="BK24" s="425">
        <v>0</v>
      </c>
      <c r="BL24" s="215">
        <v>0</v>
      </c>
      <c r="BM24" s="215">
        <v>0</v>
      </c>
      <c r="BN24" s="215">
        <v>0</v>
      </c>
      <c r="BO24" s="216">
        <v>0</v>
      </c>
      <c r="BP24" s="425">
        <v>0</v>
      </c>
      <c r="BQ24" s="215">
        <v>0</v>
      </c>
      <c r="BR24" s="215">
        <v>0</v>
      </c>
      <c r="BS24" s="215">
        <v>0</v>
      </c>
      <c r="BT24" s="216">
        <v>0</v>
      </c>
      <c r="BU24" s="425">
        <v>0</v>
      </c>
      <c r="BV24" s="215">
        <v>0</v>
      </c>
      <c r="BW24" s="215">
        <v>0</v>
      </c>
      <c r="BX24" s="215">
        <v>0</v>
      </c>
      <c r="BY24" s="216">
        <v>0</v>
      </c>
      <c r="BZ24" s="425">
        <v>0</v>
      </c>
      <c r="CA24" s="215">
        <v>0</v>
      </c>
      <c r="CB24" s="215">
        <v>0</v>
      </c>
      <c r="CC24" s="215">
        <v>0</v>
      </c>
      <c r="CD24" s="216">
        <v>0</v>
      </c>
      <c r="CE24" s="425">
        <v>0</v>
      </c>
      <c r="CF24" s="215">
        <v>0</v>
      </c>
      <c r="CG24" s="215">
        <v>0</v>
      </c>
      <c r="CH24" s="215">
        <v>0</v>
      </c>
      <c r="CI24" s="216">
        <v>0</v>
      </c>
      <c r="CJ24" s="425">
        <v>0</v>
      </c>
      <c r="CK24" s="215">
        <v>0</v>
      </c>
      <c r="CL24" s="215">
        <v>0</v>
      </c>
      <c r="CM24" s="215">
        <v>0</v>
      </c>
      <c r="CN24" s="216">
        <v>0</v>
      </c>
      <c r="CO24" s="425">
        <v>0</v>
      </c>
      <c r="CP24" s="215">
        <v>0</v>
      </c>
      <c r="CQ24" s="215">
        <v>0</v>
      </c>
      <c r="CR24" s="215">
        <v>0</v>
      </c>
      <c r="CS24" s="216">
        <v>0</v>
      </c>
      <c r="CT24" s="425">
        <v>0</v>
      </c>
      <c r="CU24" s="215">
        <v>0</v>
      </c>
      <c r="CV24" s="215">
        <v>0</v>
      </c>
      <c r="CW24" s="215">
        <v>0</v>
      </c>
      <c r="CX24" s="216">
        <v>0</v>
      </c>
      <c r="CY24" s="44"/>
    </row>
    <row r="25" spans="1:103" ht="24" customHeight="1" x14ac:dyDescent="0.25">
      <c r="A25" s="45"/>
      <c r="B25" s="418" t="s">
        <v>16</v>
      </c>
      <c r="C25" s="425">
        <f t="shared" ref="C25:AH25" si="23">C18-C19</f>
        <v>0</v>
      </c>
      <c r="D25" s="215">
        <f t="shared" si="23"/>
        <v>0</v>
      </c>
      <c r="E25" s="215">
        <f t="shared" si="23"/>
        <v>0</v>
      </c>
      <c r="F25" s="215">
        <f t="shared" si="23"/>
        <v>0</v>
      </c>
      <c r="G25" s="216">
        <f t="shared" si="23"/>
        <v>0</v>
      </c>
      <c r="H25" s="425">
        <f t="shared" si="23"/>
        <v>0</v>
      </c>
      <c r="I25" s="215">
        <f t="shared" si="23"/>
        <v>0</v>
      </c>
      <c r="J25" s="215">
        <f t="shared" si="23"/>
        <v>0</v>
      </c>
      <c r="K25" s="215">
        <f t="shared" si="23"/>
        <v>0</v>
      </c>
      <c r="L25" s="216">
        <f t="shared" si="23"/>
        <v>0</v>
      </c>
      <c r="M25" s="425">
        <f t="shared" si="23"/>
        <v>0</v>
      </c>
      <c r="N25" s="215">
        <f t="shared" si="23"/>
        <v>0</v>
      </c>
      <c r="O25" s="215">
        <f t="shared" si="23"/>
        <v>0</v>
      </c>
      <c r="P25" s="215">
        <f t="shared" si="23"/>
        <v>0</v>
      </c>
      <c r="Q25" s="216">
        <f t="shared" si="23"/>
        <v>0</v>
      </c>
      <c r="R25" s="425">
        <f t="shared" si="23"/>
        <v>0</v>
      </c>
      <c r="S25" s="215">
        <f t="shared" si="23"/>
        <v>0</v>
      </c>
      <c r="T25" s="215">
        <f t="shared" si="23"/>
        <v>0</v>
      </c>
      <c r="U25" s="215">
        <f t="shared" si="23"/>
        <v>0</v>
      </c>
      <c r="V25" s="216">
        <f t="shared" si="23"/>
        <v>0</v>
      </c>
      <c r="W25" s="425">
        <f t="shared" si="23"/>
        <v>0</v>
      </c>
      <c r="X25" s="215">
        <f t="shared" si="23"/>
        <v>0</v>
      </c>
      <c r="Y25" s="215">
        <f t="shared" si="23"/>
        <v>0</v>
      </c>
      <c r="Z25" s="215">
        <f t="shared" si="23"/>
        <v>0</v>
      </c>
      <c r="AA25" s="216">
        <f t="shared" si="23"/>
        <v>0</v>
      </c>
      <c r="AB25" s="425">
        <f t="shared" si="23"/>
        <v>0</v>
      </c>
      <c r="AC25" s="215">
        <f t="shared" si="23"/>
        <v>0</v>
      </c>
      <c r="AD25" s="215">
        <f t="shared" si="23"/>
        <v>0</v>
      </c>
      <c r="AE25" s="215">
        <f t="shared" si="23"/>
        <v>0</v>
      </c>
      <c r="AF25" s="216">
        <f t="shared" si="23"/>
        <v>0</v>
      </c>
      <c r="AG25" s="425">
        <f t="shared" si="23"/>
        <v>0</v>
      </c>
      <c r="AH25" s="215">
        <f t="shared" si="23"/>
        <v>0</v>
      </c>
      <c r="AI25" s="215">
        <f t="shared" ref="AI25:BN25" si="24">AI18-AI19</f>
        <v>0</v>
      </c>
      <c r="AJ25" s="215">
        <f t="shared" si="24"/>
        <v>0</v>
      </c>
      <c r="AK25" s="216">
        <f t="shared" si="24"/>
        <v>0</v>
      </c>
      <c r="AL25" s="425">
        <f t="shared" si="24"/>
        <v>0</v>
      </c>
      <c r="AM25" s="215">
        <f t="shared" si="24"/>
        <v>0</v>
      </c>
      <c r="AN25" s="215">
        <f t="shared" si="24"/>
        <v>0</v>
      </c>
      <c r="AO25" s="215">
        <f t="shared" si="24"/>
        <v>0</v>
      </c>
      <c r="AP25" s="216">
        <f t="shared" si="24"/>
        <v>0</v>
      </c>
      <c r="AQ25" s="425">
        <f t="shared" si="24"/>
        <v>0</v>
      </c>
      <c r="AR25" s="215">
        <f t="shared" si="24"/>
        <v>0</v>
      </c>
      <c r="AS25" s="215">
        <f t="shared" si="24"/>
        <v>0</v>
      </c>
      <c r="AT25" s="215">
        <f t="shared" si="24"/>
        <v>0</v>
      </c>
      <c r="AU25" s="216">
        <f t="shared" si="24"/>
        <v>0</v>
      </c>
      <c r="AV25" s="425">
        <f t="shared" si="24"/>
        <v>0</v>
      </c>
      <c r="AW25" s="215">
        <f t="shared" si="24"/>
        <v>0</v>
      </c>
      <c r="AX25" s="215">
        <f t="shared" si="24"/>
        <v>0</v>
      </c>
      <c r="AY25" s="215">
        <f t="shared" si="24"/>
        <v>0</v>
      </c>
      <c r="AZ25" s="216">
        <f t="shared" si="24"/>
        <v>0</v>
      </c>
      <c r="BA25" s="425">
        <f t="shared" si="24"/>
        <v>0</v>
      </c>
      <c r="BB25" s="215">
        <f t="shared" si="24"/>
        <v>0</v>
      </c>
      <c r="BC25" s="215">
        <f t="shared" si="24"/>
        <v>0</v>
      </c>
      <c r="BD25" s="215">
        <f t="shared" si="24"/>
        <v>0</v>
      </c>
      <c r="BE25" s="216">
        <f t="shared" si="24"/>
        <v>0</v>
      </c>
      <c r="BF25" s="425">
        <f t="shared" si="24"/>
        <v>0</v>
      </c>
      <c r="BG25" s="215">
        <f t="shared" si="24"/>
        <v>0</v>
      </c>
      <c r="BH25" s="215">
        <f t="shared" si="24"/>
        <v>0</v>
      </c>
      <c r="BI25" s="215">
        <f t="shared" si="24"/>
        <v>0</v>
      </c>
      <c r="BJ25" s="216">
        <f t="shared" si="24"/>
        <v>0</v>
      </c>
      <c r="BK25" s="425">
        <f t="shared" si="24"/>
        <v>0</v>
      </c>
      <c r="BL25" s="215">
        <f t="shared" si="24"/>
        <v>0</v>
      </c>
      <c r="BM25" s="215">
        <f t="shared" si="24"/>
        <v>0</v>
      </c>
      <c r="BN25" s="215">
        <f t="shared" si="24"/>
        <v>0</v>
      </c>
      <c r="BO25" s="216">
        <f t="shared" ref="BO25:CX25" si="25">BO18-BO19</f>
        <v>0</v>
      </c>
      <c r="BP25" s="425">
        <f t="shared" si="25"/>
        <v>0</v>
      </c>
      <c r="BQ25" s="215">
        <f t="shared" si="25"/>
        <v>0</v>
      </c>
      <c r="BR25" s="215">
        <f t="shared" si="25"/>
        <v>0</v>
      </c>
      <c r="BS25" s="215">
        <f t="shared" si="25"/>
        <v>0</v>
      </c>
      <c r="BT25" s="216">
        <f t="shared" si="25"/>
        <v>0</v>
      </c>
      <c r="BU25" s="425">
        <f t="shared" si="25"/>
        <v>0</v>
      </c>
      <c r="BV25" s="215">
        <f t="shared" si="25"/>
        <v>0</v>
      </c>
      <c r="BW25" s="215">
        <f t="shared" si="25"/>
        <v>0</v>
      </c>
      <c r="BX25" s="215">
        <f t="shared" si="25"/>
        <v>0</v>
      </c>
      <c r="BY25" s="216">
        <f t="shared" si="25"/>
        <v>0</v>
      </c>
      <c r="BZ25" s="425">
        <f t="shared" si="25"/>
        <v>0</v>
      </c>
      <c r="CA25" s="215">
        <f t="shared" si="25"/>
        <v>0</v>
      </c>
      <c r="CB25" s="215">
        <f t="shared" si="25"/>
        <v>0</v>
      </c>
      <c r="CC25" s="215">
        <f t="shared" si="25"/>
        <v>0</v>
      </c>
      <c r="CD25" s="216">
        <f t="shared" si="25"/>
        <v>0</v>
      </c>
      <c r="CE25" s="425">
        <f t="shared" si="25"/>
        <v>0</v>
      </c>
      <c r="CF25" s="215">
        <f t="shared" si="25"/>
        <v>0</v>
      </c>
      <c r="CG25" s="215">
        <f t="shared" si="25"/>
        <v>0</v>
      </c>
      <c r="CH25" s="215">
        <f t="shared" si="25"/>
        <v>0</v>
      </c>
      <c r="CI25" s="216">
        <f t="shared" si="25"/>
        <v>0</v>
      </c>
      <c r="CJ25" s="425">
        <f t="shared" si="25"/>
        <v>0</v>
      </c>
      <c r="CK25" s="215">
        <f t="shared" si="25"/>
        <v>0</v>
      </c>
      <c r="CL25" s="215">
        <f t="shared" si="25"/>
        <v>0</v>
      </c>
      <c r="CM25" s="215">
        <f t="shared" si="25"/>
        <v>0</v>
      </c>
      <c r="CN25" s="216">
        <f t="shared" si="25"/>
        <v>0</v>
      </c>
      <c r="CO25" s="425">
        <f t="shared" si="25"/>
        <v>0</v>
      </c>
      <c r="CP25" s="215">
        <f t="shared" si="25"/>
        <v>0</v>
      </c>
      <c r="CQ25" s="215">
        <f t="shared" si="25"/>
        <v>0</v>
      </c>
      <c r="CR25" s="215">
        <f t="shared" si="25"/>
        <v>0</v>
      </c>
      <c r="CS25" s="216">
        <f t="shared" si="25"/>
        <v>0</v>
      </c>
      <c r="CT25" s="425">
        <f t="shared" si="25"/>
        <v>0</v>
      </c>
      <c r="CU25" s="215">
        <f t="shared" si="25"/>
        <v>0</v>
      </c>
      <c r="CV25" s="215">
        <f t="shared" si="25"/>
        <v>0</v>
      </c>
      <c r="CW25" s="215">
        <f t="shared" si="25"/>
        <v>0</v>
      </c>
      <c r="CX25" s="216">
        <f t="shared" si="25"/>
        <v>0</v>
      </c>
      <c r="CY25" s="44"/>
    </row>
    <row r="26" spans="1:103" ht="24" customHeight="1" x14ac:dyDescent="0.25">
      <c r="A26" s="45"/>
      <c r="B26" s="419" t="s">
        <v>40</v>
      </c>
      <c r="C26" s="426">
        <f t="shared" ref="C26:AH26" si="26">IFERROR(C25/C18,0)</f>
        <v>0</v>
      </c>
      <c r="D26" s="178">
        <f t="shared" si="26"/>
        <v>0</v>
      </c>
      <c r="E26" s="178">
        <f t="shared" si="26"/>
        <v>0</v>
      </c>
      <c r="F26" s="178">
        <f t="shared" si="26"/>
        <v>0</v>
      </c>
      <c r="G26" s="179">
        <f t="shared" si="26"/>
        <v>0</v>
      </c>
      <c r="H26" s="426">
        <f t="shared" si="26"/>
        <v>0</v>
      </c>
      <c r="I26" s="178">
        <f t="shared" si="26"/>
        <v>0</v>
      </c>
      <c r="J26" s="178">
        <f t="shared" si="26"/>
        <v>0</v>
      </c>
      <c r="K26" s="178">
        <f t="shared" si="26"/>
        <v>0</v>
      </c>
      <c r="L26" s="179">
        <f t="shared" si="26"/>
        <v>0</v>
      </c>
      <c r="M26" s="426">
        <f t="shared" si="26"/>
        <v>0</v>
      </c>
      <c r="N26" s="178">
        <f t="shared" si="26"/>
        <v>0</v>
      </c>
      <c r="O26" s="178">
        <f t="shared" si="26"/>
        <v>0</v>
      </c>
      <c r="P26" s="178">
        <f t="shared" si="26"/>
        <v>0</v>
      </c>
      <c r="Q26" s="179">
        <f t="shared" si="26"/>
        <v>0</v>
      </c>
      <c r="R26" s="426">
        <f t="shared" si="26"/>
        <v>0</v>
      </c>
      <c r="S26" s="178">
        <f t="shared" si="26"/>
        <v>0</v>
      </c>
      <c r="T26" s="178">
        <f t="shared" si="26"/>
        <v>0</v>
      </c>
      <c r="U26" s="178">
        <f t="shared" si="26"/>
        <v>0</v>
      </c>
      <c r="V26" s="179">
        <f t="shared" si="26"/>
        <v>0</v>
      </c>
      <c r="W26" s="426">
        <f t="shared" si="26"/>
        <v>0</v>
      </c>
      <c r="X26" s="178">
        <f t="shared" si="26"/>
        <v>0</v>
      </c>
      <c r="Y26" s="178">
        <f t="shared" si="26"/>
        <v>0</v>
      </c>
      <c r="Z26" s="178">
        <f t="shared" si="26"/>
        <v>0</v>
      </c>
      <c r="AA26" s="179">
        <f t="shared" si="26"/>
        <v>0</v>
      </c>
      <c r="AB26" s="426">
        <f t="shared" si="26"/>
        <v>0</v>
      </c>
      <c r="AC26" s="178">
        <f t="shared" si="26"/>
        <v>0</v>
      </c>
      <c r="AD26" s="178">
        <f t="shared" si="26"/>
        <v>0</v>
      </c>
      <c r="AE26" s="178">
        <f t="shared" si="26"/>
        <v>0</v>
      </c>
      <c r="AF26" s="179">
        <f t="shared" si="26"/>
        <v>0</v>
      </c>
      <c r="AG26" s="426">
        <f t="shared" si="26"/>
        <v>0</v>
      </c>
      <c r="AH26" s="178">
        <f t="shared" si="26"/>
        <v>0</v>
      </c>
      <c r="AI26" s="178">
        <f t="shared" ref="AI26:BN26" si="27">IFERROR(AI25/AI18,0)</f>
        <v>0</v>
      </c>
      <c r="AJ26" s="178">
        <f t="shared" si="27"/>
        <v>0</v>
      </c>
      <c r="AK26" s="179">
        <f t="shared" si="27"/>
        <v>0</v>
      </c>
      <c r="AL26" s="426">
        <f t="shared" si="27"/>
        <v>0</v>
      </c>
      <c r="AM26" s="178">
        <f t="shared" si="27"/>
        <v>0</v>
      </c>
      <c r="AN26" s="178">
        <f t="shared" si="27"/>
        <v>0</v>
      </c>
      <c r="AO26" s="178">
        <f t="shared" si="27"/>
        <v>0</v>
      </c>
      <c r="AP26" s="179">
        <f t="shared" si="27"/>
        <v>0</v>
      </c>
      <c r="AQ26" s="426">
        <f t="shared" si="27"/>
        <v>0</v>
      </c>
      <c r="AR26" s="178">
        <f t="shared" si="27"/>
        <v>0</v>
      </c>
      <c r="AS26" s="178">
        <f t="shared" si="27"/>
        <v>0</v>
      </c>
      <c r="AT26" s="178">
        <f t="shared" si="27"/>
        <v>0</v>
      </c>
      <c r="AU26" s="179">
        <f t="shared" si="27"/>
        <v>0</v>
      </c>
      <c r="AV26" s="426">
        <f t="shared" si="27"/>
        <v>0</v>
      </c>
      <c r="AW26" s="178">
        <f t="shared" si="27"/>
        <v>0</v>
      </c>
      <c r="AX26" s="178">
        <f t="shared" si="27"/>
        <v>0</v>
      </c>
      <c r="AY26" s="178">
        <f t="shared" si="27"/>
        <v>0</v>
      </c>
      <c r="AZ26" s="179">
        <f t="shared" si="27"/>
        <v>0</v>
      </c>
      <c r="BA26" s="426">
        <f t="shared" si="27"/>
        <v>0</v>
      </c>
      <c r="BB26" s="178">
        <f t="shared" si="27"/>
        <v>0</v>
      </c>
      <c r="BC26" s="178">
        <f t="shared" si="27"/>
        <v>0</v>
      </c>
      <c r="BD26" s="178">
        <f t="shared" si="27"/>
        <v>0</v>
      </c>
      <c r="BE26" s="179">
        <f t="shared" si="27"/>
        <v>0</v>
      </c>
      <c r="BF26" s="426">
        <f t="shared" si="27"/>
        <v>0</v>
      </c>
      <c r="BG26" s="178">
        <f t="shared" si="27"/>
        <v>0</v>
      </c>
      <c r="BH26" s="178">
        <f t="shared" si="27"/>
        <v>0</v>
      </c>
      <c r="BI26" s="178">
        <f t="shared" si="27"/>
        <v>0</v>
      </c>
      <c r="BJ26" s="179">
        <f t="shared" si="27"/>
        <v>0</v>
      </c>
      <c r="BK26" s="426">
        <f t="shared" si="27"/>
        <v>0</v>
      </c>
      <c r="BL26" s="178">
        <f t="shared" si="27"/>
        <v>0</v>
      </c>
      <c r="BM26" s="178">
        <f t="shared" si="27"/>
        <v>0</v>
      </c>
      <c r="BN26" s="178">
        <f t="shared" si="27"/>
        <v>0</v>
      </c>
      <c r="BO26" s="179">
        <f t="shared" ref="BO26:CT26" si="28">IFERROR(BO25/BO18,0)</f>
        <v>0</v>
      </c>
      <c r="BP26" s="426">
        <f t="shared" si="28"/>
        <v>0</v>
      </c>
      <c r="BQ26" s="178">
        <f t="shared" si="28"/>
        <v>0</v>
      </c>
      <c r="BR26" s="178">
        <f t="shared" si="28"/>
        <v>0</v>
      </c>
      <c r="BS26" s="178">
        <f t="shared" si="28"/>
        <v>0</v>
      </c>
      <c r="BT26" s="179">
        <f t="shared" si="28"/>
        <v>0</v>
      </c>
      <c r="BU26" s="426">
        <f t="shared" si="28"/>
        <v>0</v>
      </c>
      <c r="BV26" s="178">
        <f t="shared" si="28"/>
        <v>0</v>
      </c>
      <c r="BW26" s="178">
        <f t="shared" si="28"/>
        <v>0</v>
      </c>
      <c r="BX26" s="178">
        <f t="shared" si="28"/>
        <v>0</v>
      </c>
      <c r="BY26" s="179">
        <f t="shared" si="28"/>
        <v>0</v>
      </c>
      <c r="BZ26" s="426">
        <f t="shared" si="28"/>
        <v>0</v>
      </c>
      <c r="CA26" s="178">
        <f t="shared" si="28"/>
        <v>0</v>
      </c>
      <c r="CB26" s="178">
        <f t="shared" si="28"/>
        <v>0</v>
      </c>
      <c r="CC26" s="178">
        <f t="shared" si="28"/>
        <v>0</v>
      </c>
      <c r="CD26" s="179">
        <f t="shared" si="28"/>
        <v>0</v>
      </c>
      <c r="CE26" s="426">
        <f t="shared" si="28"/>
        <v>0</v>
      </c>
      <c r="CF26" s="178">
        <f t="shared" si="28"/>
        <v>0</v>
      </c>
      <c r="CG26" s="178">
        <f t="shared" si="28"/>
        <v>0</v>
      </c>
      <c r="CH26" s="178">
        <f t="shared" si="28"/>
        <v>0</v>
      </c>
      <c r="CI26" s="179">
        <f t="shared" si="28"/>
        <v>0</v>
      </c>
      <c r="CJ26" s="426">
        <f t="shared" si="28"/>
        <v>0</v>
      </c>
      <c r="CK26" s="178">
        <f t="shared" si="28"/>
        <v>0</v>
      </c>
      <c r="CL26" s="178">
        <f t="shared" si="28"/>
        <v>0</v>
      </c>
      <c r="CM26" s="178">
        <f t="shared" si="28"/>
        <v>0</v>
      </c>
      <c r="CN26" s="179">
        <f t="shared" si="28"/>
        <v>0</v>
      </c>
      <c r="CO26" s="426">
        <f t="shared" si="28"/>
        <v>0</v>
      </c>
      <c r="CP26" s="178">
        <f t="shared" si="28"/>
        <v>0</v>
      </c>
      <c r="CQ26" s="178">
        <f t="shared" si="28"/>
        <v>0</v>
      </c>
      <c r="CR26" s="178">
        <f t="shared" si="28"/>
        <v>0</v>
      </c>
      <c r="CS26" s="179">
        <f t="shared" si="28"/>
        <v>0</v>
      </c>
      <c r="CT26" s="426">
        <f t="shared" si="28"/>
        <v>0</v>
      </c>
      <c r="CU26" s="178">
        <f t="shared" ref="CU26:CX26" si="29">IFERROR(CU25/CU18,0)</f>
        <v>0</v>
      </c>
      <c r="CV26" s="178">
        <f t="shared" si="29"/>
        <v>0</v>
      </c>
      <c r="CW26" s="178">
        <f t="shared" si="29"/>
        <v>0</v>
      </c>
      <c r="CX26" s="179">
        <f t="shared" si="29"/>
        <v>0</v>
      </c>
      <c r="CY26" s="44"/>
    </row>
    <row r="27" spans="1:103" ht="24" customHeight="1" x14ac:dyDescent="0.25">
      <c r="A27" s="45"/>
      <c r="B27" s="420" t="s">
        <v>289</v>
      </c>
      <c r="C27" s="427">
        <f ca="1">IF(COLUMN(C25)=3,C25,C25+OFFSET(C27,0,-5))</f>
        <v>0</v>
      </c>
      <c r="D27" s="180">
        <f ca="1">IF(COLUMN(D25)=4,D25,D25+OFFSET(D27,0,-5))</f>
        <v>0</v>
      </c>
      <c r="E27" s="180">
        <f ca="1">IF(COLUMN(E25)=5,E25,E25+OFFSET(E27,0,-5))</f>
        <v>0</v>
      </c>
      <c r="F27" s="180">
        <f ca="1">IF(COLUMN(F25)=6,F25,F25+OFFSET(F27,0,-5))</f>
        <v>0</v>
      </c>
      <c r="G27" s="181">
        <f ca="1">IF(COLUMN(G25)=7,G25,G25+OFFSET(G27,0,-5))</f>
        <v>0</v>
      </c>
      <c r="H27" s="427">
        <f ca="1">IF(COLUMN(H25)=3,H25,H25+OFFSET(H27,0,-5))</f>
        <v>0</v>
      </c>
      <c r="I27" s="180">
        <f ca="1">IF(COLUMN(I25)=4,I25,I25+OFFSET(I27,0,-5))</f>
        <v>0</v>
      </c>
      <c r="J27" s="180">
        <f ca="1">IF(COLUMN(J25)=5,J25,J25+OFFSET(J27,0,-5))</f>
        <v>0</v>
      </c>
      <c r="K27" s="180">
        <f ca="1">IF(COLUMN(K25)=6,K25,K25+OFFSET(K27,0,-5))</f>
        <v>0</v>
      </c>
      <c r="L27" s="181">
        <f ca="1">IF(COLUMN(L25)=7,L25,L25+OFFSET(L27,0,-5))</f>
        <v>0</v>
      </c>
      <c r="M27" s="427">
        <f ca="1">IF(COLUMN(M25)=3,M25,M25+OFFSET(M27,0,-5))</f>
        <v>0</v>
      </c>
      <c r="N27" s="180">
        <f ca="1">IF(COLUMN(N25)=4,N25,N25+OFFSET(N27,0,-5))</f>
        <v>0</v>
      </c>
      <c r="O27" s="180">
        <f ca="1">IF(COLUMN(O25)=5,O25,O25+OFFSET(O27,0,-5))</f>
        <v>0</v>
      </c>
      <c r="P27" s="180">
        <f ca="1">IF(COLUMN(P25)=6,P25,P25+OFFSET(P27,0,-5))</f>
        <v>0</v>
      </c>
      <c r="Q27" s="181">
        <f ca="1">IF(COLUMN(Q25)=7,Q25,Q25+OFFSET(Q27,0,-5))</f>
        <v>0</v>
      </c>
      <c r="R27" s="427">
        <f ca="1">IF(COLUMN(R25)=3,R25,R25+OFFSET(R27,0,-5))</f>
        <v>0</v>
      </c>
      <c r="S27" s="180">
        <f ca="1">IF(COLUMN(S25)=4,S25,S25+OFFSET(S27,0,-5))</f>
        <v>0</v>
      </c>
      <c r="T27" s="180">
        <f ca="1">IF(COLUMN(T25)=5,T25,T25+OFFSET(T27,0,-5))</f>
        <v>0</v>
      </c>
      <c r="U27" s="180">
        <f ca="1">IF(COLUMN(U25)=6,U25,U25+OFFSET(U27,0,-5))</f>
        <v>0</v>
      </c>
      <c r="V27" s="181">
        <f ca="1">IF(COLUMN(V25)=7,V25,V25+OFFSET(V27,0,-5))</f>
        <v>0</v>
      </c>
      <c r="W27" s="427">
        <f ca="1">IF(COLUMN(W25)=3,W25,W25+OFFSET(W27,0,-5))</f>
        <v>0</v>
      </c>
      <c r="X27" s="180">
        <f ca="1">IF(COLUMN(X25)=4,X25,X25+OFFSET(X27,0,-5))</f>
        <v>0</v>
      </c>
      <c r="Y27" s="180">
        <f ca="1">IF(COLUMN(Y25)=5,Y25,Y25+OFFSET(Y27,0,-5))</f>
        <v>0</v>
      </c>
      <c r="Z27" s="180">
        <f ca="1">IF(COLUMN(Z25)=6,Z25,Z25+OFFSET(Z27,0,-5))</f>
        <v>0</v>
      </c>
      <c r="AA27" s="181">
        <f ca="1">IF(COLUMN(AA25)=7,AA25,AA25+OFFSET(AA27,0,-5))</f>
        <v>0</v>
      </c>
      <c r="AB27" s="427">
        <f ca="1">IF(COLUMN(AB25)=3,AB25,AB25+OFFSET(AB27,0,-5))</f>
        <v>0</v>
      </c>
      <c r="AC27" s="180">
        <f ca="1">IF(COLUMN(AC25)=4,AC25,AC25+OFFSET(AC27,0,-5))</f>
        <v>0</v>
      </c>
      <c r="AD27" s="180">
        <f ca="1">IF(COLUMN(AD25)=5,AD25,AD25+OFFSET(AD27,0,-5))</f>
        <v>0</v>
      </c>
      <c r="AE27" s="180">
        <f ca="1">IF(COLUMN(AE25)=6,AE25,AE25+OFFSET(AE27,0,-5))</f>
        <v>0</v>
      </c>
      <c r="AF27" s="181">
        <f ca="1">IF(COLUMN(AF25)=7,AF25,AF25+OFFSET(AF27,0,-5))</f>
        <v>0</v>
      </c>
      <c r="AG27" s="427">
        <f ca="1">IF(COLUMN(AG25)=3,AG25,AG25+OFFSET(AG27,0,-5))</f>
        <v>0</v>
      </c>
      <c r="AH27" s="180">
        <f ca="1">IF(COLUMN(AH25)=4,AH25,AH25+OFFSET(AH27,0,-5))</f>
        <v>0</v>
      </c>
      <c r="AI27" s="180">
        <f ca="1">IF(COLUMN(AI25)=5,AI25,AI25+OFFSET(AI27,0,-5))</f>
        <v>0</v>
      </c>
      <c r="AJ27" s="180">
        <f ca="1">IF(COLUMN(AJ25)=6,AJ25,AJ25+OFFSET(AJ27,0,-5))</f>
        <v>0</v>
      </c>
      <c r="AK27" s="181">
        <f ca="1">IF(COLUMN(AK25)=7,AK25,AK25+OFFSET(AK27,0,-5))</f>
        <v>0</v>
      </c>
      <c r="AL27" s="427">
        <f ca="1">IF(COLUMN(AL25)=3,AL25,AL25+OFFSET(AL27,0,-5))</f>
        <v>0</v>
      </c>
      <c r="AM27" s="180">
        <f ca="1">IF(COLUMN(AM25)=4,AM25,AM25+OFFSET(AM27,0,-5))</f>
        <v>0</v>
      </c>
      <c r="AN27" s="180">
        <f ca="1">IF(COLUMN(AN25)=5,AN25,AN25+OFFSET(AN27,0,-5))</f>
        <v>0</v>
      </c>
      <c r="AO27" s="180">
        <f ca="1">IF(COLUMN(AO25)=6,AO25,AO25+OFFSET(AO27,0,-5))</f>
        <v>0</v>
      </c>
      <c r="AP27" s="181">
        <f ca="1">IF(COLUMN(AP25)=7,AP25,AP25+OFFSET(AP27,0,-5))</f>
        <v>0</v>
      </c>
      <c r="AQ27" s="427">
        <f ca="1">IF(COLUMN(AQ25)=3,AQ25,AQ25+OFFSET(AQ27,0,-5))</f>
        <v>0</v>
      </c>
      <c r="AR27" s="180">
        <f ca="1">IF(COLUMN(AR25)=4,AR25,AR25+OFFSET(AR27,0,-5))</f>
        <v>0</v>
      </c>
      <c r="AS27" s="180">
        <f ca="1">IF(COLUMN(AS25)=5,AS25,AS25+OFFSET(AS27,0,-5))</f>
        <v>0</v>
      </c>
      <c r="AT27" s="180">
        <f ca="1">IF(COLUMN(AT25)=6,AT25,AT25+OFFSET(AT27,0,-5))</f>
        <v>0</v>
      </c>
      <c r="AU27" s="181">
        <f ca="1">IF(COLUMN(AU25)=7,AU25,AU25+OFFSET(AU27,0,-5))</f>
        <v>0</v>
      </c>
      <c r="AV27" s="427">
        <f ca="1">IF(COLUMN(AV25)=3,AV25,AV25+OFFSET(AV27,0,-5))</f>
        <v>0</v>
      </c>
      <c r="AW27" s="180">
        <f ca="1">IF(COLUMN(AW25)=4,AW25,AW25+OFFSET(AW27,0,-5))</f>
        <v>0</v>
      </c>
      <c r="AX27" s="180">
        <f ca="1">IF(COLUMN(AX25)=5,AX25,AX25+OFFSET(AX27,0,-5))</f>
        <v>0</v>
      </c>
      <c r="AY27" s="180">
        <f ca="1">IF(COLUMN(AY25)=6,AY25,AY25+OFFSET(AY27,0,-5))</f>
        <v>0</v>
      </c>
      <c r="AZ27" s="181">
        <f ca="1">IF(COLUMN(AZ25)=7,AZ25,AZ25+OFFSET(AZ27,0,-5))</f>
        <v>0</v>
      </c>
      <c r="BA27" s="427">
        <f ca="1">IF(COLUMN(BA25)=3,BA25,BA25+OFFSET(BA27,0,-5))</f>
        <v>0</v>
      </c>
      <c r="BB27" s="180">
        <f ca="1">IF(COLUMN(BB25)=4,BB25,BB25+OFFSET(BB27,0,-5))</f>
        <v>0</v>
      </c>
      <c r="BC27" s="180">
        <f ca="1">IF(COLUMN(BC25)=5,BC25,BC25+OFFSET(BC27,0,-5))</f>
        <v>0</v>
      </c>
      <c r="BD27" s="180">
        <f ca="1">IF(COLUMN(BD25)=6,BD25,BD25+OFFSET(BD27,0,-5))</f>
        <v>0</v>
      </c>
      <c r="BE27" s="181">
        <f ca="1">IF(COLUMN(BE25)=7,BE25,BE25+OFFSET(BE27,0,-5))</f>
        <v>0</v>
      </c>
      <c r="BF27" s="427">
        <f ca="1">IF(COLUMN(BF25)=3,BF25,BF25+OFFSET(BF27,0,-5))</f>
        <v>0</v>
      </c>
      <c r="BG27" s="180">
        <f ca="1">IF(COLUMN(BG25)=4,BG25,BG25+OFFSET(BG27,0,-5))</f>
        <v>0</v>
      </c>
      <c r="BH27" s="180">
        <f ca="1">IF(COLUMN(BH25)=5,BH25,BH25+OFFSET(BH27,0,-5))</f>
        <v>0</v>
      </c>
      <c r="BI27" s="180">
        <f ca="1">IF(COLUMN(BI25)=6,BI25,BI25+OFFSET(BI27,0,-5))</f>
        <v>0</v>
      </c>
      <c r="BJ27" s="181">
        <f ca="1">IF(COLUMN(BJ25)=7,BJ25,BJ25+OFFSET(BJ27,0,-5))</f>
        <v>0</v>
      </c>
      <c r="BK27" s="427">
        <f ca="1">IF(COLUMN(BK25)=3,BK25,BK25+OFFSET(BK27,0,-5))</f>
        <v>0</v>
      </c>
      <c r="BL27" s="180">
        <f ca="1">IF(COLUMN(BL25)=4,BL25,BL25+OFFSET(BL27,0,-5))</f>
        <v>0</v>
      </c>
      <c r="BM27" s="180">
        <f ca="1">IF(COLUMN(BM25)=5,BM25,BM25+OFFSET(BM27,0,-5))</f>
        <v>0</v>
      </c>
      <c r="BN27" s="180">
        <f ca="1">IF(COLUMN(BN25)=6,BN25,BN25+OFFSET(BN27,0,-5))</f>
        <v>0</v>
      </c>
      <c r="BO27" s="181">
        <f ca="1">IF(COLUMN(BO25)=7,BO25,BO25+OFFSET(BO27,0,-5))</f>
        <v>0</v>
      </c>
      <c r="BP27" s="427">
        <f ca="1">IF(COLUMN(BP25)=3,BP25,BP25+OFFSET(BP27,0,-5))</f>
        <v>0</v>
      </c>
      <c r="BQ27" s="180">
        <f ca="1">IF(COLUMN(BQ25)=4,BQ25,BQ25+OFFSET(BQ27,0,-5))</f>
        <v>0</v>
      </c>
      <c r="BR27" s="180">
        <f ca="1">IF(COLUMN(BR25)=5,BR25,BR25+OFFSET(BR27,0,-5))</f>
        <v>0</v>
      </c>
      <c r="BS27" s="180">
        <f ca="1">IF(COLUMN(BS25)=6,BS25,BS25+OFFSET(BS27,0,-5))</f>
        <v>0</v>
      </c>
      <c r="BT27" s="181">
        <f ca="1">IF(COLUMN(BT25)=7,BT25,BT25+OFFSET(BT27,0,-5))</f>
        <v>0</v>
      </c>
      <c r="BU27" s="427">
        <f ca="1">IF(COLUMN(BU25)=3,BU25,BU25+OFFSET(BU27,0,-5))</f>
        <v>0</v>
      </c>
      <c r="BV27" s="180">
        <f ca="1">IF(COLUMN(BV25)=4,BV25,BV25+OFFSET(BV27,0,-5))</f>
        <v>0</v>
      </c>
      <c r="BW27" s="180">
        <f ca="1">IF(COLUMN(BW25)=5,BW25,BW25+OFFSET(BW27,0,-5))</f>
        <v>0</v>
      </c>
      <c r="BX27" s="180">
        <f ca="1">IF(COLUMN(BX25)=6,BX25,BX25+OFFSET(BX27,0,-5))</f>
        <v>0</v>
      </c>
      <c r="BY27" s="181">
        <f ca="1">IF(COLUMN(BY25)=7,BY25,BY25+OFFSET(BY27,0,-5))</f>
        <v>0</v>
      </c>
      <c r="BZ27" s="427">
        <f ca="1">IF(COLUMN(BZ25)=3,BZ25,BZ25+OFFSET(BZ27,0,-5))</f>
        <v>0</v>
      </c>
      <c r="CA27" s="180">
        <f ca="1">IF(COLUMN(CA25)=4,CA25,CA25+OFFSET(CA27,0,-5))</f>
        <v>0</v>
      </c>
      <c r="CB27" s="180">
        <f ca="1">IF(COLUMN(CB25)=5,CB25,CB25+OFFSET(CB27,0,-5))</f>
        <v>0</v>
      </c>
      <c r="CC27" s="180">
        <f ca="1">IF(COLUMN(CC25)=6,CC25,CC25+OFFSET(CC27,0,-5))</f>
        <v>0</v>
      </c>
      <c r="CD27" s="181">
        <f ca="1">IF(COLUMN(CD25)=7,CD25,CD25+OFFSET(CD27,0,-5))</f>
        <v>0</v>
      </c>
      <c r="CE27" s="427">
        <f ca="1">IF(COLUMN(CE25)=3,CE25,CE25+OFFSET(CE27,0,-5))</f>
        <v>0</v>
      </c>
      <c r="CF27" s="180">
        <f ca="1">IF(COLUMN(CF25)=4,CF25,CF25+OFFSET(CF27,0,-5))</f>
        <v>0</v>
      </c>
      <c r="CG27" s="180">
        <f ca="1">IF(COLUMN(CG25)=5,CG25,CG25+OFFSET(CG27,0,-5))</f>
        <v>0</v>
      </c>
      <c r="CH27" s="180">
        <f ca="1">IF(COLUMN(CH25)=6,CH25,CH25+OFFSET(CH27,0,-5))</f>
        <v>0</v>
      </c>
      <c r="CI27" s="181">
        <f ca="1">IF(COLUMN(CI25)=7,CI25,CI25+OFFSET(CI27,0,-5))</f>
        <v>0</v>
      </c>
      <c r="CJ27" s="427">
        <f ca="1">IF(COLUMN(CJ25)=3,CJ25,CJ25+OFFSET(CJ27,0,-5))</f>
        <v>0</v>
      </c>
      <c r="CK27" s="180">
        <f ca="1">IF(COLUMN(CK25)=4,CK25,CK25+OFFSET(CK27,0,-5))</f>
        <v>0</v>
      </c>
      <c r="CL27" s="180">
        <f ca="1">IF(COLUMN(CL25)=5,CL25,CL25+OFFSET(CL27,0,-5))</f>
        <v>0</v>
      </c>
      <c r="CM27" s="180">
        <f ca="1">IF(COLUMN(CM25)=6,CM25,CM25+OFFSET(CM27,0,-5))</f>
        <v>0</v>
      </c>
      <c r="CN27" s="181">
        <f ca="1">IF(COLUMN(CN25)=7,CN25,CN25+OFFSET(CN27,0,-5))</f>
        <v>0</v>
      </c>
      <c r="CO27" s="427">
        <f ca="1">IF(COLUMN(CO25)=3,CO25,CO25+OFFSET(CO27,0,-5))</f>
        <v>0</v>
      </c>
      <c r="CP27" s="180">
        <f ca="1">IF(COLUMN(CP25)=4,CP25,CP25+OFFSET(CP27,0,-5))</f>
        <v>0</v>
      </c>
      <c r="CQ27" s="180">
        <f ca="1">IF(COLUMN(CQ25)=5,CQ25,CQ25+OFFSET(CQ27,0,-5))</f>
        <v>0</v>
      </c>
      <c r="CR27" s="180">
        <f ca="1">IF(COLUMN(CR25)=6,CR25,CR25+OFFSET(CR27,0,-5))</f>
        <v>0</v>
      </c>
      <c r="CS27" s="181">
        <f ca="1">IF(COLUMN(CS25)=7,CS25,CS25+OFFSET(CS27,0,-5))</f>
        <v>0</v>
      </c>
      <c r="CT27" s="427">
        <f ca="1">IF(COLUMN(CT25)=3,CT25,CT25+OFFSET(CT27,0,-5))</f>
        <v>0</v>
      </c>
      <c r="CU27" s="180">
        <f ca="1">IF(COLUMN(CU25)=4,CU25,CU25+OFFSET(CU27,0,-5))</f>
        <v>0</v>
      </c>
      <c r="CV27" s="180">
        <f ca="1">IF(COLUMN(CV25)=5,CV25,CV25+OFFSET(CV27,0,-5))</f>
        <v>0</v>
      </c>
      <c r="CW27" s="180">
        <f ca="1">IF(COLUMN(CW25)=6,CW25,CW25+OFFSET(CW27,0,-5))</f>
        <v>0</v>
      </c>
      <c r="CX27" s="181">
        <f ca="1">IF(COLUMN(CX25)=7,CX25,CX25+OFFSET(CX27,0,-5))</f>
        <v>0</v>
      </c>
      <c r="CY27" s="44"/>
    </row>
    <row r="28" spans="1:103" ht="15.75" x14ac:dyDescent="0.2">
      <c r="A28" s="45"/>
      <c r="B28" s="239" t="s">
        <v>42</v>
      </c>
      <c r="C28" s="46"/>
      <c r="D28" s="46"/>
      <c r="E28" s="46"/>
      <c r="F28" s="46"/>
      <c r="G28" s="81"/>
      <c r="H28" s="44"/>
    </row>
    <row r="29" spans="1:103" ht="24" customHeight="1" x14ac:dyDescent="0.25">
      <c r="A29" s="45"/>
      <c r="B29" s="229" t="s">
        <v>43</v>
      </c>
      <c r="C29" s="235">
        <v>0</v>
      </c>
      <c r="D29" s="213">
        <v>0</v>
      </c>
      <c r="E29" s="213">
        <v>0</v>
      </c>
      <c r="F29" s="213">
        <v>0</v>
      </c>
      <c r="G29" s="214">
        <v>0</v>
      </c>
      <c r="H29" s="235">
        <v>0</v>
      </c>
      <c r="I29" s="213">
        <v>0</v>
      </c>
      <c r="J29" s="213">
        <v>0</v>
      </c>
      <c r="K29" s="213">
        <v>0</v>
      </c>
      <c r="L29" s="214">
        <v>0</v>
      </c>
      <c r="M29" s="235">
        <v>0</v>
      </c>
      <c r="N29" s="213">
        <v>0</v>
      </c>
      <c r="O29" s="213">
        <v>0</v>
      </c>
      <c r="P29" s="213">
        <v>0</v>
      </c>
      <c r="Q29" s="214">
        <v>0</v>
      </c>
      <c r="R29" s="235">
        <v>0</v>
      </c>
      <c r="S29" s="213">
        <v>0</v>
      </c>
      <c r="T29" s="213">
        <v>0</v>
      </c>
      <c r="U29" s="213">
        <v>0</v>
      </c>
      <c r="V29" s="214">
        <v>0</v>
      </c>
      <c r="W29" s="235">
        <v>0</v>
      </c>
      <c r="X29" s="213">
        <v>0</v>
      </c>
      <c r="Y29" s="213">
        <v>0</v>
      </c>
      <c r="Z29" s="213">
        <v>0</v>
      </c>
      <c r="AA29" s="214">
        <v>0</v>
      </c>
      <c r="AB29" s="235">
        <v>0</v>
      </c>
      <c r="AC29" s="213">
        <v>0</v>
      </c>
      <c r="AD29" s="213">
        <v>0</v>
      </c>
      <c r="AE29" s="213">
        <v>0</v>
      </c>
      <c r="AF29" s="214">
        <v>0</v>
      </c>
      <c r="AG29" s="235">
        <v>0</v>
      </c>
      <c r="AH29" s="213">
        <v>0</v>
      </c>
      <c r="AI29" s="213">
        <v>0</v>
      </c>
      <c r="AJ29" s="213">
        <v>0</v>
      </c>
      <c r="AK29" s="214">
        <v>0</v>
      </c>
      <c r="AL29" s="235">
        <v>0</v>
      </c>
      <c r="AM29" s="213">
        <v>0</v>
      </c>
      <c r="AN29" s="213">
        <v>0</v>
      </c>
      <c r="AO29" s="213">
        <v>0</v>
      </c>
      <c r="AP29" s="214">
        <v>0</v>
      </c>
      <c r="AQ29" s="235">
        <v>0</v>
      </c>
      <c r="AR29" s="213">
        <v>0</v>
      </c>
      <c r="AS29" s="213">
        <v>0</v>
      </c>
      <c r="AT29" s="213">
        <v>0</v>
      </c>
      <c r="AU29" s="214">
        <v>0</v>
      </c>
      <c r="AV29" s="235">
        <v>0</v>
      </c>
      <c r="AW29" s="213">
        <v>0</v>
      </c>
      <c r="AX29" s="213">
        <v>0</v>
      </c>
      <c r="AY29" s="213">
        <v>0</v>
      </c>
      <c r="AZ29" s="214">
        <v>0</v>
      </c>
      <c r="BA29" s="235">
        <v>0</v>
      </c>
      <c r="BB29" s="213">
        <v>0</v>
      </c>
      <c r="BC29" s="213">
        <v>0</v>
      </c>
      <c r="BD29" s="213">
        <v>0</v>
      </c>
      <c r="BE29" s="214">
        <v>0</v>
      </c>
      <c r="BF29" s="235">
        <v>0</v>
      </c>
      <c r="BG29" s="213">
        <v>0</v>
      </c>
      <c r="BH29" s="213">
        <v>0</v>
      </c>
      <c r="BI29" s="213">
        <v>0</v>
      </c>
      <c r="BJ29" s="214">
        <v>0</v>
      </c>
      <c r="BK29" s="235">
        <v>0</v>
      </c>
      <c r="BL29" s="213">
        <v>0</v>
      </c>
      <c r="BM29" s="213">
        <v>0</v>
      </c>
      <c r="BN29" s="213">
        <v>0</v>
      </c>
      <c r="BO29" s="214">
        <v>0</v>
      </c>
      <c r="BP29" s="235">
        <v>0</v>
      </c>
      <c r="BQ29" s="213">
        <v>0</v>
      </c>
      <c r="BR29" s="213">
        <v>0</v>
      </c>
      <c r="BS29" s="213">
        <v>0</v>
      </c>
      <c r="BT29" s="214">
        <v>0</v>
      </c>
      <c r="BU29" s="235">
        <v>0</v>
      </c>
      <c r="BV29" s="213">
        <v>0</v>
      </c>
      <c r="BW29" s="213">
        <v>0</v>
      </c>
      <c r="BX29" s="213">
        <v>0</v>
      </c>
      <c r="BY29" s="214">
        <v>0</v>
      </c>
      <c r="BZ29" s="235">
        <v>0</v>
      </c>
      <c r="CA29" s="213">
        <v>0</v>
      </c>
      <c r="CB29" s="213">
        <v>0</v>
      </c>
      <c r="CC29" s="213">
        <v>0</v>
      </c>
      <c r="CD29" s="214">
        <v>0</v>
      </c>
      <c r="CE29" s="235">
        <v>0</v>
      </c>
      <c r="CF29" s="213">
        <v>0</v>
      </c>
      <c r="CG29" s="213">
        <v>0</v>
      </c>
      <c r="CH29" s="213">
        <v>0</v>
      </c>
      <c r="CI29" s="214">
        <v>0</v>
      </c>
      <c r="CJ29" s="235">
        <v>0</v>
      </c>
      <c r="CK29" s="213">
        <v>0</v>
      </c>
      <c r="CL29" s="213">
        <v>0</v>
      </c>
      <c r="CM29" s="213">
        <v>0</v>
      </c>
      <c r="CN29" s="214">
        <v>0</v>
      </c>
      <c r="CO29" s="235">
        <v>0</v>
      </c>
      <c r="CP29" s="213">
        <v>0</v>
      </c>
      <c r="CQ29" s="213">
        <v>0</v>
      </c>
      <c r="CR29" s="213">
        <v>0</v>
      </c>
      <c r="CS29" s="214">
        <v>0</v>
      </c>
      <c r="CT29" s="235">
        <v>0</v>
      </c>
      <c r="CU29" s="213">
        <v>0</v>
      </c>
      <c r="CV29" s="213">
        <v>0</v>
      </c>
      <c r="CW29" s="213">
        <v>0</v>
      </c>
      <c r="CX29" s="214">
        <v>0</v>
      </c>
      <c r="CY29" s="195"/>
    </row>
    <row r="30" spans="1:103" ht="24" customHeight="1" x14ac:dyDescent="0.25">
      <c r="A30" s="45"/>
      <c r="B30" s="173" t="s">
        <v>44</v>
      </c>
      <c r="C30" s="225">
        <v>0</v>
      </c>
      <c r="D30" s="215">
        <v>0</v>
      </c>
      <c r="E30" s="215">
        <v>0</v>
      </c>
      <c r="F30" s="215">
        <v>0</v>
      </c>
      <c r="G30" s="216">
        <v>0</v>
      </c>
      <c r="H30" s="225">
        <v>0</v>
      </c>
      <c r="I30" s="215">
        <v>0</v>
      </c>
      <c r="J30" s="215">
        <v>0</v>
      </c>
      <c r="K30" s="215">
        <v>0</v>
      </c>
      <c r="L30" s="216">
        <v>0</v>
      </c>
      <c r="M30" s="225">
        <v>0</v>
      </c>
      <c r="N30" s="215">
        <v>0</v>
      </c>
      <c r="O30" s="215">
        <v>0</v>
      </c>
      <c r="P30" s="215">
        <v>0</v>
      </c>
      <c r="Q30" s="216">
        <v>0</v>
      </c>
      <c r="R30" s="225">
        <v>0</v>
      </c>
      <c r="S30" s="215">
        <v>0</v>
      </c>
      <c r="T30" s="215">
        <v>0</v>
      </c>
      <c r="U30" s="215">
        <v>0</v>
      </c>
      <c r="V30" s="216">
        <v>0</v>
      </c>
      <c r="W30" s="225">
        <v>0</v>
      </c>
      <c r="X30" s="215">
        <v>0</v>
      </c>
      <c r="Y30" s="215">
        <v>0</v>
      </c>
      <c r="Z30" s="215">
        <v>0</v>
      </c>
      <c r="AA30" s="216">
        <v>0</v>
      </c>
      <c r="AB30" s="225">
        <v>0</v>
      </c>
      <c r="AC30" s="215">
        <v>0</v>
      </c>
      <c r="AD30" s="215">
        <v>0</v>
      </c>
      <c r="AE30" s="215">
        <v>0</v>
      </c>
      <c r="AF30" s="216">
        <v>0</v>
      </c>
      <c r="AG30" s="225">
        <v>0</v>
      </c>
      <c r="AH30" s="215">
        <v>0</v>
      </c>
      <c r="AI30" s="215">
        <v>0</v>
      </c>
      <c r="AJ30" s="215">
        <v>0</v>
      </c>
      <c r="AK30" s="216">
        <v>0</v>
      </c>
      <c r="AL30" s="225">
        <v>0</v>
      </c>
      <c r="AM30" s="215">
        <v>0</v>
      </c>
      <c r="AN30" s="215">
        <v>0</v>
      </c>
      <c r="AO30" s="215">
        <v>0</v>
      </c>
      <c r="AP30" s="216">
        <v>0</v>
      </c>
      <c r="AQ30" s="225">
        <v>0</v>
      </c>
      <c r="AR30" s="215">
        <v>0</v>
      </c>
      <c r="AS30" s="215">
        <v>0</v>
      </c>
      <c r="AT30" s="215">
        <v>0</v>
      </c>
      <c r="AU30" s="216">
        <v>0</v>
      </c>
      <c r="AV30" s="225">
        <v>0</v>
      </c>
      <c r="AW30" s="215">
        <v>0</v>
      </c>
      <c r="AX30" s="215">
        <v>0</v>
      </c>
      <c r="AY30" s="215">
        <v>0</v>
      </c>
      <c r="AZ30" s="216">
        <v>0</v>
      </c>
      <c r="BA30" s="225">
        <v>0</v>
      </c>
      <c r="BB30" s="215">
        <v>0</v>
      </c>
      <c r="BC30" s="215">
        <v>0</v>
      </c>
      <c r="BD30" s="215">
        <v>0</v>
      </c>
      <c r="BE30" s="216">
        <v>0</v>
      </c>
      <c r="BF30" s="225">
        <v>0</v>
      </c>
      <c r="BG30" s="215">
        <v>0</v>
      </c>
      <c r="BH30" s="215">
        <v>0</v>
      </c>
      <c r="BI30" s="215">
        <v>0</v>
      </c>
      <c r="BJ30" s="216">
        <v>0</v>
      </c>
      <c r="BK30" s="225">
        <v>0</v>
      </c>
      <c r="BL30" s="215">
        <v>0</v>
      </c>
      <c r="BM30" s="215">
        <v>0</v>
      </c>
      <c r="BN30" s="215">
        <v>0</v>
      </c>
      <c r="BO30" s="216">
        <v>0</v>
      </c>
      <c r="BP30" s="225">
        <v>0</v>
      </c>
      <c r="BQ30" s="215">
        <v>0</v>
      </c>
      <c r="BR30" s="215">
        <v>0</v>
      </c>
      <c r="BS30" s="215">
        <v>0</v>
      </c>
      <c r="BT30" s="216">
        <v>0</v>
      </c>
      <c r="BU30" s="225">
        <v>0</v>
      </c>
      <c r="BV30" s="215">
        <v>0</v>
      </c>
      <c r="BW30" s="215">
        <v>0</v>
      </c>
      <c r="BX30" s="215">
        <v>0</v>
      </c>
      <c r="BY30" s="216">
        <v>0</v>
      </c>
      <c r="BZ30" s="225">
        <v>0</v>
      </c>
      <c r="CA30" s="215">
        <v>0</v>
      </c>
      <c r="CB30" s="215">
        <v>0</v>
      </c>
      <c r="CC30" s="215">
        <v>0</v>
      </c>
      <c r="CD30" s="216">
        <v>0</v>
      </c>
      <c r="CE30" s="225">
        <v>0</v>
      </c>
      <c r="CF30" s="215">
        <v>0</v>
      </c>
      <c r="CG30" s="215">
        <v>0</v>
      </c>
      <c r="CH30" s="215">
        <v>0</v>
      </c>
      <c r="CI30" s="216">
        <v>0</v>
      </c>
      <c r="CJ30" s="225">
        <v>0</v>
      </c>
      <c r="CK30" s="215">
        <v>0</v>
      </c>
      <c r="CL30" s="215">
        <v>0</v>
      </c>
      <c r="CM30" s="215">
        <v>0</v>
      </c>
      <c r="CN30" s="216">
        <v>0</v>
      </c>
      <c r="CO30" s="225">
        <v>0</v>
      </c>
      <c r="CP30" s="215">
        <v>0</v>
      </c>
      <c r="CQ30" s="215">
        <v>0</v>
      </c>
      <c r="CR30" s="215">
        <v>0</v>
      </c>
      <c r="CS30" s="216">
        <v>0</v>
      </c>
      <c r="CT30" s="225">
        <v>0</v>
      </c>
      <c r="CU30" s="215">
        <v>0</v>
      </c>
      <c r="CV30" s="215">
        <v>0</v>
      </c>
      <c r="CW30" s="215">
        <v>0</v>
      </c>
      <c r="CX30" s="216">
        <v>0</v>
      </c>
      <c r="CY30" s="44"/>
    </row>
    <row r="31" spans="1:103" ht="24" customHeight="1" x14ac:dyDescent="0.25">
      <c r="A31" s="45"/>
      <c r="B31" s="230" t="s">
        <v>16</v>
      </c>
      <c r="C31" s="225">
        <f t="shared" ref="C31:AH31" si="30">C29-C30</f>
        <v>0</v>
      </c>
      <c r="D31" s="215">
        <f t="shared" si="30"/>
        <v>0</v>
      </c>
      <c r="E31" s="215">
        <f t="shared" si="30"/>
        <v>0</v>
      </c>
      <c r="F31" s="215">
        <f t="shared" si="30"/>
        <v>0</v>
      </c>
      <c r="G31" s="216">
        <f t="shared" si="30"/>
        <v>0</v>
      </c>
      <c r="H31" s="225">
        <f t="shared" si="30"/>
        <v>0</v>
      </c>
      <c r="I31" s="215">
        <f t="shared" si="30"/>
        <v>0</v>
      </c>
      <c r="J31" s="215">
        <f t="shared" si="30"/>
        <v>0</v>
      </c>
      <c r="K31" s="215">
        <f t="shared" si="30"/>
        <v>0</v>
      </c>
      <c r="L31" s="216">
        <f t="shared" si="30"/>
        <v>0</v>
      </c>
      <c r="M31" s="225">
        <f t="shared" si="30"/>
        <v>0</v>
      </c>
      <c r="N31" s="215">
        <f t="shared" si="30"/>
        <v>0</v>
      </c>
      <c r="O31" s="215">
        <f t="shared" si="30"/>
        <v>0</v>
      </c>
      <c r="P31" s="215">
        <f t="shared" si="30"/>
        <v>0</v>
      </c>
      <c r="Q31" s="216">
        <f t="shared" si="30"/>
        <v>0</v>
      </c>
      <c r="R31" s="225">
        <f t="shared" si="30"/>
        <v>0</v>
      </c>
      <c r="S31" s="215">
        <f t="shared" si="30"/>
        <v>0</v>
      </c>
      <c r="T31" s="215">
        <f t="shared" si="30"/>
        <v>0</v>
      </c>
      <c r="U31" s="215">
        <f t="shared" si="30"/>
        <v>0</v>
      </c>
      <c r="V31" s="216">
        <f t="shared" si="30"/>
        <v>0</v>
      </c>
      <c r="W31" s="225">
        <f t="shared" si="30"/>
        <v>0</v>
      </c>
      <c r="X31" s="215">
        <f t="shared" si="30"/>
        <v>0</v>
      </c>
      <c r="Y31" s="215">
        <f t="shared" si="30"/>
        <v>0</v>
      </c>
      <c r="Z31" s="215">
        <f t="shared" si="30"/>
        <v>0</v>
      </c>
      <c r="AA31" s="216">
        <f t="shared" si="30"/>
        <v>0</v>
      </c>
      <c r="AB31" s="225">
        <f t="shared" si="30"/>
        <v>0</v>
      </c>
      <c r="AC31" s="215">
        <f t="shared" si="30"/>
        <v>0</v>
      </c>
      <c r="AD31" s="215">
        <f t="shared" si="30"/>
        <v>0</v>
      </c>
      <c r="AE31" s="215">
        <f t="shared" si="30"/>
        <v>0</v>
      </c>
      <c r="AF31" s="216">
        <f t="shared" si="30"/>
        <v>0</v>
      </c>
      <c r="AG31" s="225">
        <f t="shared" si="30"/>
        <v>0</v>
      </c>
      <c r="AH31" s="215">
        <f t="shared" si="30"/>
        <v>0</v>
      </c>
      <c r="AI31" s="215">
        <f t="shared" ref="AI31:BN31" si="31">AI29-AI30</f>
        <v>0</v>
      </c>
      <c r="AJ31" s="215">
        <f t="shared" si="31"/>
        <v>0</v>
      </c>
      <c r="AK31" s="216">
        <f t="shared" si="31"/>
        <v>0</v>
      </c>
      <c r="AL31" s="225">
        <f t="shared" si="31"/>
        <v>0</v>
      </c>
      <c r="AM31" s="215">
        <f t="shared" si="31"/>
        <v>0</v>
      </c>
      <c r="AN31" s="215">
        <f t="shared" si="31"/>
        <v>0</v>
      </c>
      <c r="AO31" s="215">
        <f t="shared" si="31"/>
        <v>0</v>
      </c>
      <c r="AP31" s="216">
        <f t="shared" si="31"/>
        <v>0</v>
      </c>
      <c r="AQ31" s="225">
        <f t="shared" si="31"/>
        <v>0</v>
      </c>
      <c r="AR31" s="215">
        <f t="shared" si="31"/>
        <v>0</v>
      </c>
      <c r="AS31" s="215">
        <f t="shared" si="31"/>
        <v>0</v>
      </c>
      <c r="AT31" s="215">
        <f t="shared" si="31"/>
        <v>0</v>
      </c>
      <c r="AU31" s="216">
        <f t="shared" si="31"/>
        <v>0</v>
      </c>
      <c r="AV31" s="225">
        <f t="shared" si="31"/>
        <v>0</v>
      </c>
      <c r="AW31" s="215">
        <f t="shared" si="31"/>
        <v>0</v>
      </c>
      <c r="AX31" s="215">
        <f t="shared" si="31"/>
        <v>0</v>
      </c>
      <c r="AY31" s="215">
        <f t="shared" si="31"/>
        <v>0</v>
      </c>
      <c r="AZ31" s="216">
        <f t="shared" si="31"/>
        <v>0</v>
      </c>
      <c r="BA31" s="225">
        <f t="shared" si="31"/>
        <v>0</v>
      </c>
      <c r="BB31" s="215">
        <f t="shared" si="31"/>
        <v>0</v>
      </c>
      <c r="BC31" s="215">
        <f t="shared" si="31"/>
        <v>0</v>
      </c>
      <c r="BD31" s="215">
        <f t="shared" si="31"/>
        <v>0</v>
      </c>
      <c r="BE31" s="216">
        <f t="shared" si="31"/>
        <v>0</v>
      </c>
      <c r="BF31" s="225">
        <f t="shared" si="31"/>
        <v>0</v>
      </c>
      <c r="BG31" s="215">
        <f t="shared" si="31"/>
        <v>0</v>
      </c>
      <c r="BH31" s="215">
        <f t="shared" si="31"/>
        <v>0</v>
      </c>
      <c r="BI31" s="215">
        <f t="shared" si="31"/>
        <v>0</v>
      </c>
      <c r="BJ31" s="216">
        <f t="shared" si="31"/>
        <v>0</v>
      </c>
      <c r="BK31" s="225">
        <f t="shared" si="31"/>
        <v>0</v>
      </c>
      <c r="BL31" s="215">
        <f t="shared" si="31"/>
        <v>0</v>
      </c>
      <c r="BM31" s="215">
        <f t="shared" si="31"/>
        <v>0</v>
      </c>
      <c r="BN31" s="215">
        <f t="shared" si="31"/>
        <v>0</v>
      </c>
      <c r="BO31" s="216">
        <f t="shared" ref="BO31:CT31" si="32">BO29-BO30</f>
        <v>0</v>
      </c>
      <c r="BP31" s="225">
        <f t="shared" si="32"/>
        <v>0</v>
      </c>
      <c r="BQ31" s="215">
        <f t="shared" si="32"/>
        <v>0</v>
      </c>
      <c r="BR31" s="215">
        <f t="shared" si="32"/>
        <v>0</v>
      </c>
      <c r="BS31" s="215">
        <f t="shared" si="32"/>
        <v>0</v>
      </c>
      <c r="BT31" s="216">
        <f t="shared" si="32"/>
        <v>0</v>
      </c>
      <c r="BU31" s="225">
        <f t="shared" si="32"/>
        <v>0</v>
      </c>
      <c r="BV31" s="215">
        <f t="shared" si="32"/>
        <v>0</v>
      </c>
      <c r="BW31" s="215">
        <f t="shared" si="32"/>
        <v>0</v>
      </c>
      <c r="BX31" s="215">
        <f t="shared" si="32"/>
        <v>0</v>
      </c>
      <c r="BY31" s="216">
        <f t="shared" si="32"/>
        <v>0</v>
      </c>
      <c r="BZ31" s="225">
        <f t="shared" si="32"/>
        <v>0</v>
      </c>
      <c r="CA31" s="215">
        <f t="shared" si="32"/>
        <v>0</v>
      </c>
      <c r="CB31" s="215">
        <f t="shared" si="32"/>
        <v>0</v>
      </c>
      <c r="CC31" s="215">
        <f t="shared" si="32"/>
        <v>0</v>
      </c>
      <c r="CD31" s="216">
        <f t="shared" si="32"/>
        <v>0</v>
      </c>
      <c r="CE31" s="225">
        <f t="shared" si="32"/>
        <v>0</v>
      </c>
      <c r="CF31" s="215">
        <f t="shared" si="32"/>
        <v>0</v>
      </c>
      <c r="CG31" s="215">
        <f t="shared" si="32"/>
        <v>0</v>
      </c>
      <c r="CH31" s="215">
        <f t="shared" si="32"/>
        <v>0</v>
      </c>
      <c r="CI31" s="216">
        <f t="shared" si="32"/>
        <v>0</v>
      </c>
      <c r="CJ31" s="225">
        <f t="shared" si="32"/>
        <v>0</v>
      </c>
      <c r="CK31" s="215">
        <f t="shared" si="32"/>
        <v>0</v>
      </c>
      <c r="CL31" s="215">
        <f t="shared" si="32"/>
        <v>0</v>
      </c>
      <c r="CM31" s="215">
        <f t="shared" si="32"/>
        <v>0</v>
      </c>
      <c r="CN31" s="216">
        <f t="shared" si="32"/>
        <v>0</v>
      </c>
      <c r="CO31" s="225">
        <f t="shared" si="32"/>
        <v>0</v>
      </c>
      <c r="CP31" s="215">
        <f t="shared" si="32"/>
        <v>0</v>
      </c>
      <c r="CQ31" s="215">
        <f t="shared" si="32"/>
        <v>0</v>
      </c>
      <c r="CR31" s="215">
        <f t="shared" si="32"/>
        <v>0</v>
      </c>
      <c r="CS31" s="216">
        <f t="shared" si="32"/>
        <v>0</v>
      </c>
      <c r="CT31" s="225">
        <f t="shared" si="32"/>
        <v>0</v>
      </c>
      <c r="CU31" s="215">
        <f t="shared" ref="CU31:CX31" si="33">CU29-CU30</f>
        <v>0</v>
      </c>
      <c r="CV31" s="215">
        <f t="shared" si="33"/>
        <v>0</v>
      </c>
      <c r="CW31" s="215">
        <f t="shared" si="33"/>
        <v>0</v>
      </c>
      <c r="CX31" s="216">
        <f t="shared" si="33"/>
        <v>0</v>
      </c>
      <c r="CY31" s="44"/>
    </row>
    <row r="32" spans="1:103" ht="24" customHeight="1" x14ac:dyDescent="0.25">
      <c r="A32" s="45"/>
      <c r="B32" s="232" t="s">
        <v>40</v>
      </c>
      <c r="C32" s="226">
        <f t="shared" ref="C32:AH32" si="34">IFERROR(C31/C29,0)</f>
        <v>0</v>
      </c>
      <c r="D32" s="182">
        <f t="shared" si="34"/>
        <v>0</v>
      </c>
      <c r="E32" s="182">
        <f t="shared" si="34"/>
        <v>0</v>
      </c>
      <c r="F32" s="183">
        <f t="shared" si="34"/>
        <v>0</v>
      </c>
      <c r="G32" s="186">
        <f t="shared" si="34"/>
        <v>0</v>
      </c>
      <c r="H32" s="226">
        <f t="shared" si="34"/>
        <v>0</v>
      </c>
      <c r="I32" s="182">
        <f t="shared" si="34"/>
        <v>0</v>
      </c>
      <c r="J32" s="182">
        <f t="shared" si="34"/>
        <v>0</v>
      </c>
      <c r="K32" s="183">
        <f t="shared" si="34"/>
        <v>0</v>
      </c>
      <c r="L32" s="186">
        <f t="shared" si="34"/>
        <v>0</v>
      </c>
      <c r="M32" s="226">
        <f t="shared" si="34"/>
        <v>0</v>
      </c>
      <c r="N32" s="182">
        <f t="shared" si="34"/>
        <v>0</v>
      </c>
      <c r="O32" s="182">
        <f t="shared" si="34"/>
        <v>0</v>
      </c>
      <c r="P32" s="183">
        <f t="shared" si="34"/>
        <v>0</v>
      </c>
      <c r="Q32" s="186">
        <f t="shared" si="34"/>
        <v>0</v>
      </c>
      <c r="R32" s="226">
        <f t="shared" si="34"/>
        <v>0</v>
      </c>
      <c r="S32" s="182">
        <f t="shared" si="34"/>
        <v>0</v>
      </c>
      <c r="T32" s="182">
        <f t="shared" si="34"/>
        <v>0</v>
      </c>
      <c r="U32" s="183">
        <f t="shared" si="34"/>
        <v>0</v>
      </c>
      <c r="V32" s="186">
        <f t="shared" si="34"/>
        <v>0</v>
      </c>
      <c r="W32" s="226">
        <f t="shared" si="34"/>
        <v>0</v>
      </c>
      <c r="X32" s="182">
        <f t="shared" si="34"/>
        <v>0</v>
      </c>
      <c r="Y32" s="182">
        <f t="shared" si="34"/>
        <v>0</v>
      </c>
      <c r="Z32" s="183">
        <f t="shared" si="34"/>
        <v>0</v>
      </c>
      <c r="AA32" s="186">
        <f t="shared" si="34"/>
        <v>0</v>
      </c>
      <c r="AB32" s="226">
        <f t="shared" si="34"/>
        <v>0</v>
      </c>
      <c r="AC32" s="182">
        <f t="shared" si="34"/>
        <v>0</v>
      </c>
      <c r="AD32" s="182">
        <f t="shared" si="34"/>
        <v>0</v>
      </c>
      <c r="AE32" s="183">
        <f t="shared" si="34"/>
        <v>0</v>
      </c>
      <c r="AF32" s="186">
        <f t="shared" si="34"/>
        <v>0</v>
      </c>
      <c r="AG32" s="226">
        <f t="shared" si="34"/>
        <v>0</v>
      </c>
      <c r="AH32" s="182">
        <f t="shared" si="34"/>
        <v>0</v>
      </c>
      <c r="AI32" s="182">
        <f t="shared" ref="AI32:BN32" si="35">IFERROR(AI31/AI29,0)</f>
        <v>0</v>
      </c>
      <c r="AJ32" s="183">
        <f t="shared" si="35"/>
        <v>0</v>
      </c>
      <c r="AK32" s="186">
        <f t="shared" si="35"/>
        <v>0</v>
      </c>
      <c r="AL32" s="226">
        <f t="shared" si="35"/>
        <v>0</v>
      </c>
      <c r="AM32" s="182">
        <f t="shared" si="35"/>
        <v>0</v>
      </c>
      <c r="AN32" s="182">
        <f t="shared" si="35"/>
        <v>0</v>
      </c>
      <c r="AO32" s="183">
        <f t="shared" si="35"/>
        <v>0</v>
      </c>
      <c r="AP32" s="186">
        <f t="shared" si="35"/>
        <v>0</v>
      </c>
      <c r="AQ32" s="226">
        <f t="shared" si="35"/>
        <v>0</v>
      </c>
      <c r="AR32" s="182">
        <f t="shared" si="35"/>
        <v>0</v>
      </c>
      <c r="AS32" s="182">
        <f t="shared" si="35"/>
        <v>0</v>
      </c>
      <c r="AT32" s="183">
        <f t="shared" si="35"/>
        <v>0</v>
      </c>
      <c r="AU32" s="186">
        <f t="shared" si="35"/>
        <v>0</v>
      </c>
      <c r="AV32" s="226">
        <f t="shared" si="35"/>
        <v>0</v>
      </c>
      <c r="AW32" s="182">
        <f t="shared" si="35"/>
        <v>0</v>
      </c>
      <c r="AX32" s="182">
        <f t="shared" si="35"/>
        <v>0</v>
      </c>
      <c r="AY32" s="183">
        <f t="shared" si="35"/>
        <v>0</v>
      </c>
      <c r="AZ32" s="186">
        <f t="shared" si="35"/>
        <v>0</v>
      </c>
      <c r="BA32" s="226">
        <f t="shared" si="35"/>
        <v>0</v>
      </c>
      <c r="BB32" s="182">
        <f t="shared" si="35"/>
        <v>0</v>
      </c>
      <c r="BC32" s="182">
        <f t="shared" si="35"/>
        <v>0</v>
      </c>
      <c r="BD32" s="183">
        <f t="shared" si="35"/>
        <v>0</v>
      </c>
      <c r="BE32" s="186">
        <f t="shared" si="35"/>
        <v>0</v>
      </c>
      <c r="BF32" s="226">
        <f t="shared" si="35"/>
        <v>0</v>
      </c>
      <c r="BG32" s="182">
        <f t="shared" si="35"/>
        <v>0</v>
      </c>
      <c r="BH32" s="182">
        <f t="shared" si="35"/>
        <v>0</v>
      </c>
      <c r="BI32" s="183">
        <f t="shared" si="35"/>
        <v>0</v>
      </c>
      <c r="BJ32" s="186">
        <f t="shared" si="35"/>
        <v>0</v>
      </c>
      <c r="BK32" s="226">
        <f t="shared" si="35"/>
        <v>0</v>
      </c>
      <c r="BL32" s="182">
        <f t="shared" si="35"/>
        <v>0</v>
      </c>
      <c r="BM32" s="182">
        <f t="shared" si="35"/>
        <v>0</v>
      </c>
      <c r="BN32" s="183">
        <f t="shared" si="35"/>
        <v>0</v>
      </c>
      <c r="BO32" s="186">
        <f t="shared" ref="BO32:CT32" si="36">IFERROR(BO31/BO29,0)</f>
        <v>0</v>
      </c>
      <c r="BP32" s="226">
        <f t="shared" si="36"/>
        <v>0</v>
      </c>
      <c r="BQ32" s="182">
        <f t="shared" si="36"/>
        <v>0</v>
      </c>
      <c r="BR32" s="182">
        <f t="shared" si="36"/>
        <v>0</v>
      </c>
      <c r="BS32" s="183">
        <f t="shared" si="36"/>
        <v>0</v>
      </c>
      <c r="BT32" s="186">
        <f t="shared" si="36"/>
        <v>0</v>
      </c>
      <c r="BU32" s="226">
        <f t="shared" si="36"/>
        <v>0</v>
      </c>
      <c r="BV32" s="182">
        <f t="shared" si="36"/>
        <v>0</v>
      </c>
      <c r="BW32" s="182">
        <f t="shared" si="36"/>
        <v>0</v>
      </c>
      <c r="BX32" s="183">
        <f t="shared" si="36"/>
        <v>0</v>
      </c>
      <c r="BY32" s="186">
        <f t="shared" si="36"/>
        <v>0</v>
      </c>
      <c r="BZ32" s="226">
        <f t="shared" si="36"/>
        <v>0</v>
      </c>
      <c r="CA32" s="182">
        <f t="shared" si="36"/>
        <v>0</v>
      </c>
      <c r="CB32" s="182">
        <f t="shared" si="36"/>
        <v>0</v>
      </c>
      <c r="CC32" s="183">
        <f t="shared" si="36"/>
        <v>0</v>
      </c>
      <c r="CD32" s="186">
        <f t="shared" si="36"/>
        <v>0</v>
      </c>
      <c r="CE32" s="226">
        <f t="shared" si="36"/>
        <v>0</v>
      </c>
      <c r="CF32" s="182">
        <f t="shared" si="36"/>
        <v>0</v>
      </c>
      <c r="CG32" s="182">
        <f t="shared" si="36"/>
        <v>0</v>
      </c>
      <c r="CH32" s="183">
        <f t="shared" si="36"/>
        <v>0</v>
      </c>
      <c r="CI32" s="186">
        <f t="shared" si="36"/>
        <v>0</v>
      </c>
      <c r="CJ32" s="226">
        <f t="shared" si="36"/>
        <v>0</v>
      </c>
      <c r="CK32" s="182">
        <f t="shared" si="36"/>
        <v>0</v>
      </c>
      <c r="CL32" s="182">
        <f t="shared" si="36"/>
        <v>0</v>
      </c>
      <c r="CM32" s="183">
        <f t="shared" si="36"/>
        <v>0</v>
      </c>
      <c r="CN32" s="186">
        <f t="shared" si="36"/>
        <v>0</v>
      </c>
      <c r="CO32" s="226">
        <f t="shared" si="36"/>
        <v>0</v>
      </c>
      <c r="CP32" s="182">
        <f t="shared" si="36"/>
        <v>0</v>
      </c>
      <c r="CQ32" s="182">
        <f t="shared" si="36"/>
        <v>0</v>
      </c>
      <c r="CR32" s="183">
        <f t="shared" si="36"/>
        <v>0</v>
      </c>
      <c r="CS32" s="186">
        <f t="shared" si="36"/>
        <v>0</v>
      </c>
      <c r="CT32" s="226">
        <f t="shared" si="36"/>
        <v>0</v>
      </c>
      <c r="CU32" s="182">
        <f t="shared" ref="CU32:CX32" si="37">IFERROR(CU31/CU29,0)</f>
        <v>0</v>
      </c>
      <c r="CV32" s="182">
        <f t="shared" si="37"/>
        <v>0</v>
      </c>
      <c r="CW32" s="183">
        <f t="shared" si="37"/>
        <v>0</v>
      </c>
      <c r="CX32" s="186">
        <f t="shared" si="37"/>
        <v>0</v>
      </c>
      <c r="CY32" s="44"/>
    </row>
    <row r="33" spans="1:103" ht="24" customHeight="1" x14ac:dyDescent="0.25">
      <c r="A33" s="45"/>
      <c r="B33" s="238" t="s">
        <v>289</v>
      </c>
      <c r="C33" s="227">
        <f ca="1">IF(COLUMN(C31)=3,C31,C31+OFFSET(C33,0,-5))</f>
        <v>0</v>
      </c>
      <c r="D33" s="184">
        <f ca="1">IF(COLUMN(D31)=4,D31,D31+OFFSET(D33,0,-5))</f>
        <v>0</v>
      </c>
      <c r="E33" s="184">
        <f ca="1">IF(COLUMN(E31)=5,E31,E31+OFFSET(E33,0,-5))</f>
        <v>0</v>
      </c>
      <c r="F33" s="184">
        <f ca="1">IF(COLUMN(F31)=6,F31,F31+OFFSET(F33,0,-5))</f>
        <v>0</v>
      </c>
      <c r="G33" s="185">
        <f ca="1">IF(COLUMN(G31)=7,G31,G31+OFFSET(G33,0,-5))</f>
        <v>0</v>
      </c>
      <c r="H33" s="227">
        <f ca="1">IF(COLUMN(H31)=3,H31,H31+OFFSET(H33,0,-5))</f>
        <v>0</v>
      </c>
      <c r="I33" s="184">
        <f ca="1">IF(COLUMN(I31)=4,I31,I31+OFFSET(I33,0,-5))</f>
        <v>0</v>
      </c>
      <c r="J33" s="184">
        <f ca="1">IF(COLUMN(J31)=5,J31,J31+OFFSET(J33,0,-5))</f>
        <v>0</v>
      </c>
      <c r="K33" s="184">
        <f ca="1">IF(COLUMN(K31)=6,K31,K31+OFFSET(K33,0,-5))</f>
        <v>0</v>
      </c>
      <c r="L33" s="185">
        <f ca="1">IF(COLUMN(L31)=7,L31,L31+OFFSET(L33,0,-5))</f>
        <v>0</v>
      </c>
      <c r="M33" s="227">
        <f ca="1">IF(COLUMN(M31)=3,M31,M31+OFFSET(M33,0,-5))</f>
        <v>0</v>
      </c>
      <c r="N33" s="184">
        <f ca="1">IF(COLUMN(N31)=4,N31,N31+OFFSET(N33,0,-5))</f>
        <v>0</v>
      </c>
      <c r="O33" s="184">
        <f ca="1">IF(COLUMN(O31)=5,O31,O31+OFFSET(O33,0,-5))</f>
        <v>0</v>
      </c>
      <c r="P33" s="184">
        <f ca="1">IF(COLUMN(P31)=6,P31,P31+OFFSET(P33,0,-5))</f>
        <v>0</v>
      </c>
      <c r="Q33" s="185">
        <f ca="1">IF(COLUMN(Q31)=7,Q31,Q31+OFFSET(Q33,0,-5))</f>
        <v>0</v>
      </c>
      <c r="R33" s="227">
        <f ca="1">IF(COLUMN(R31)=3,R31,R31+OFFSET(R33,0,-5))</f>
        <v>0</v>
      </c>
      <c r="S33" s="184">
        <f ca="1">IF(COLUMN(S31)=4,S31,S31+OFFSET(S33,0,-5))</f>
        <v>0</v>
      </c>
      <c r="T33" s="184">
        <f ca="1">IF(COLUMN(T31)=5,T31,T31+OFFSET(T33,0,-5))</f>
        <v>0</v>
      </c>
      <c r="U33" s="184">
        <f ca="1">IF(COLUMN(U31)=6,U31,U31+OFFSET(U33,0,-5))</f>
        <v>0</v>
      </c>
      <c r="V33" s="185">
        <f ca="1">IF(COLUMN(V31)=7,V31,V31+OFFSET(V33,0,-5))</f>
        <v>0</v>
      </c>
      <c r="W33" s="227">
        <f ca="1">IF(COLUMN(W31)=3,W31,W31+OFFSET(W33,0,-5))</f>
        <v>0</v>
      </c>
      <c r="X33" s="184">
        <f ca="1">IF(COLUMN(X31)=4,X31,X31+OFFSET(X33,0,-5))</f>
        <v>0</v>
      </c>
      <c r="Y33" s="184">
        <f ca="1">IF(COLUMN(Y31)=5,Y31,Y31+OFFSET(Y33,0,-5))</f>
        <v>0</v>
      </c>
      <c r="Z33" s="184">
        <f ca="1">IF(COLUMN(Z31)=6,Z31,Z31+OFFSET(Z33,0,-5))</f>
        <v>0</v>
      </c>
      <c r="AA33" s="185">
        <f ca="1">IF(COLUMN(AA31)=7,AA31,AA31+OFFSET(AA33,0,-5))</f>
        <v>0</v>
      </c>
      <c r="AB33" s="227">
        <f ca="1">IF(COLUMN(AB31)=3,AB31,AB31+OFFSET(AB33,0,-5))</f>
        <v>0</v>
      </c>
      <c r="AC33" s="184">
        <f ca="1">IF(COLUMN(AC31)=4,AC31,AC31+OFFSET(AC33,0,-5))</f>
        <v>0</v>
      </c>
      <c r="AD33" s="184">
        <f ca="1">IF(COLUMN(AD31)=5,AD31,AD31+OFFSET(AD33,0,-5))</f>
        <v>0</v>
      </c>
      <c r="AE33" s="184">
        <f ca="1">IF(COLUMN(AE31)=6,AE31,AE31+OFFSET(AE33,0,-5))</f>
        <v>0</v>
      </c>
      <c r="AF33" s="185">
        <f ca="1">IF(COLUMN(AF31)=7,AF31,AF31+OFFSET(AF33,0,-5))</f>
        <v>0</v>
      </c>
      <c r="AG33" s="227">
        <f ca="1">IF(COLUMN(AG31)=3,AG31,AG31+OFFSET(AG33,0,-5))</f>
        <v>0</v>
      </c>
      <c r="AH33" s="184">
        <f ca="1">IF(COLUMN(AH31)=4,AH31,AH31+OFFSET(AH33,0,-5))</f>
        <v>0</v>
      </c>
      <c r="AI33" s="184">
        <f ca="1">IF(COLUMN(AI31)=5,AI31,AI31+OFFSET(AI33,0,-5))</f>
        <v>0</v>
      </c>
      <c r="AJ33" s="184">
        <f ca="1">IF(COLUMN(AJ31)=6,AJ31,AJ31+OFFSET(AJ33,0,-5))</f>
        <v>0</v>
      </c>
      <c r="AK33" s="185">
        <f ca="1">IF(COLUMN(AK31)=7,AK31,AK31+OFFSET(AK33,0,-5))</f>
        <v>0</v>
      </c>
      <c r="AL33" s="227">
        <f ca="1">IF(COLUMN(AL31)=3,AL31,AL31+OFFSET(AL33,0,-5))</f>
        <v>0</v>
      </c>
      <c r="AM33" s="184">
        <f ca="1">IF(COLUMN(AM31)=4,AM31,AM31+OFFSET(AM33,0,-5))</f>
        <v>0</v>
      </c>
      <c r="AN33" s="184">
        <f ca="1">IF(COLUMN(AN31)=5,AN31,AN31+OFFSET(AN33,0,-5))</f>
        <v>0</v>
      </c>
      <c r="AO33" s="184">
        <f ca="1">IF(COLUMN(AO31)=6,AO31,AO31+OFFSET(AO33,0,-5))</f>
        <v>0</v>
      </c>
      <c r="AP33" s="185">
        <f ca="1">IF(COLUMN(AP31)=7,AP31,AP31+OFFSET(AP33,0,-5))</f>
        <v>0</v>
      </c>
      <c r="AQ33" s="227">
        <f ca="1">IF(COLUMN(AQ31)=3,AQ31,AQ31+OFFSET(AQ33,0,-5))</f>
        <v>0</v>
      </c>
      <c r="AR33" s="184">
        <f ca="1">IF(COLUMN(AR31)=4,AR31,AR31+OFFSET(AR33,0,-5))</f>
        <v>0</v>
      </c>
      <c r="AS33" s="184">
        <f ca="1">IF(COLUMN(AS31)=5,AS31,AS31+OFFSET(AS33,0,-5))</f>
        <v>0</v>
      </c>
      <c r="AT33" s="184">
        <f ca="1">IF(COLUMN(AT31)=6,AT31,AT31+OFFSET(AT33,0,-5))</f>
        <v>0</v>
      </c>
      <c r="AU33" s="185">
        <f ca="1">IF(COLUMN(AU31)=7,AU31,AU31+OFFSET(AU33,0,-5))</f>
        <v>0</v>
      </c>
      <c r="AV33" s="227">
        <f ca="1">IF(COLUMN(AV31)=3,AV31,AV31+OFFSET(AV33,0,-5))</f>
        <v>0</v>
      </c>
      <c r="AW33" s="184">
        <f ca="1">IF(COLUMN(AW31)=4,AW31,AW31+OFFSET(AW33,0,-5))</f>
        <v>0</v>
      </c>
      <c r="AX33" s="184">
        <f ca="1">IF(COLUMN(AX31)=5,AX31,AX31+OFFSET(AX33,0,-5))</f>
        <v>0</v>
      </c>
      <c r="AY33" s="184">
        <f ca="1">IF(COLUMN(AY31)=6,AY31,AY31+OFFSET(AY33,0,-5))</f>
        <v>0</v>
      </c>
      <c r="AZ33" s="185">
        <f ca="1">IF(COLUMN(AZ31)=7,AZ31,AZ31+OFFSET(AZ33,0,-5))</f>
        <v>0</v>
      </c>
      <c r="BA33" s="227">
        <f ca="1">IF(COLUMN(BA31)=3,BA31,BA31+OFFSET(BA33,0,-5))</f>
        <v>0</v>
      </c>
      <c r="BB33" s="184">
        <f ca="1">IF(COLUMN(BB31)=4,BB31,BB31+OFFSET(BB33,0,-5))</f>
        <v>0</v>
      </c>
      <c r="BC33" s="184">
        <f ca="1">IF(COLUMN(BC31)=5,BC31,BC31+OFFSET(BC33,0,-5))</f>
        <v>0</v>
      </c>
      <c r="BD33" s="184">
        <f ca="1">IF(COLUMN(BD31)=6,BD31,BD31+OFFSET(BD33,0,-5))</f>
        <v>0</v>
      </c>
      <c r="BE33" s="185">
        <f ca="1">IF(COLUMN(BE31)=7,BE31,BE31+OFFSET(BE33,0,-5))</f>
        <v>0</v>
      </c>
      <c r="BF33" s="227">
        <f ca="1">IF(COLUMN(BF31)=3,BF31,BF31+OFFSET(BF33,0,-5))</f>
        <v>0</v>
      </c>
      <c r="BG33" s="184">
        <f ca="1">IF(COLUMN(BG31)=4,BG31,BG31+OFFSET(BG33,0,-5))</f>
        <v>0</v>
      </c>
      <c r="BH33" s="184">
        <f ca="1">IF(COLUMN(BH31)=5,BH31,BH31+OFFSET(BH33,0,-5))</f>
        <v>0</v>
      </c>
      <c r="BI33" s="184">
        <f ca="1">IF(COLUMN(BI31)=6,BI31,BI31+OFFSET(BI33,0,-5))</f>
        <v>0</v>
      </c>
      <c r="BJ33" s="185">
        <f ca="1">IF(COLUMN(BJ31)=7,BJ31,BJ31+OFFSET(BJ33,0,-5))</f>
        <v>0</v>
      </c>
      <c r="BK33" s="227">
        <f ca="1">IF(COLUMN(BK31)=3,BK31,BK31+OFFSET(BK33,0,-5))</f>
        <v>0</v>
      </c>
      <c r="BL33" s="184">
        <f ca="1">IF(COLUMN(BL31)=4,BL31,BL31+OFFSET(BL33,0,-5))</f>
        <v>0</v>
      </c>
      <c r="BM33" s="184">
        <f ca="1">IF(COLUMN(BM31)=5,BM31,BM31+OFFSET(BM33,0,-5))</f>
        <v>0</v>
      </c>
      <c r="BN33" s="184">
        <f ca="1">IF(COLUMN(BN31)=6,BN31,BN31+OFFSET(BN33,0,-5))</f>
        <v>0</v>
      </c>
      <c r="BO33" s="185">
        <f ca="1">IF(COLUMN(BO31)=7,BO31,BO31+OFFSET(BO33,0,-5))</f>
        <v>0</v>
      </c>
      <c r="BP33" s="227">
        <f ca="1">IF(COLUMN(BP31)=3,BP31,BP31+OFFSET(BP33,0,-5))</f>
        <v>0</v>
      </c>
      <c r="BQ33" s="184">
        <f ca="1">IF(COLUMN(BQ31)=4,BQ31,BQ31+OFFSET(BQ33,0,-5))</f>
        <v>0</v>
      </c>
      <c r="BR33" s="184">
        <f ca="1">IF(COLUMN(BR31)=5,BR31,BR31+OFFSET(BR33,0,-5))</f>
        <v>0</v>
      </c>
      <c r="BS33" s="184">
        <f ca="1">IF(COLUMN(BS31)=6,BS31,BS31+OFFSET(BS33,0,-5))</f>
        <v>0</v>
      </c>
      <c r="BT33" s="185">
        <f ca="1">IF(COLUMN(BT31)=7,BT31,BT31+OFFSET(BT33,0,-5))</f>
        <v>0</v>
      </c>
      <c r="BU33" s="227">
        <f ca="1">IF(COLUMN(BU31)=3,BU31,BU31+OFFSET(BU33,0,-5))</f>
        <v>0</v>
      </c>
      <c r="BV33" s="184">
        <f ca="1">IF(COLUMN(BV31)=4,BV31,BV31+OFFSET(BV33,0,-5))</f>
        <v>0</v>
      </c>
      <c r="BW33" s="184">
        <f ca="1">IF(COLUMN(BW31)=5,BW31,BW31+OFFSET(BW33,0,-5))</f>
        <v>0</v>
      </c>
      <c r="BX33" s="184">
        <f ca="1">IF(COLUMN(BX31)=6,BX31,BX31+OFFSET(BX33,0,-5))</f>
        <v>0</v>
      </c>
      <c r="BY33" s="185">
        <f ca="1">IF(COLUMN(BY31)=7,BY31,BY31+OFFSET(BY33,0,-5))</f>
        <v>0</v>
      </c>
      <c r="BZ33" s="227">
        <f ca="1">IF(COLUMN(BZ31)=3,BZ31,BZ31+OFFSET(BZ33,0,-5))</f>
        <v>0</v>
      </c>
      <c r="CA33" s="184">
        <f ca="1">IF(COLUMN(CA31)=4,CA31,CA31+OFFSET(CA33,0,-5))</f>
        <v>0</v>
      </c>
      <c r="CB33" s="184">
        <f ca="1">IF(COLUMN(CB31)=5,CB31,CB31+OFFSET(CB33,0,-5))</f>
        <v>0</v>
      </c>
      <c r="CC33" s="184">
        <f ca="1">IF(COLUMN(CC31)=6,CC31,CC31+OFFSET(CC33,0,-5))</f>
        <v>0</v>
      </c>
      <c r="CD33" s="185">
        <f ca="1">IF(COLUMN(CD31)=7,CD31,CD31+OFFSET(CD33,0,-5))</f>
        <v>0</v>
      </c>
      <c r="CE33" s="227">
        <f ca="1">IF(COLUMN(CE31)=3,CE31,CE31+OFFSET(CE33,0,-5))</f>
        <v>0</v>
      </c>
      <c r="CF33" s="184">
        <f ca="1">IF(COLUMN(CF31)=4,CF31,CF31+OFFSET(CF33,0,-5))</f>
        <v>0</v>
      </c>
      <c r="CG33" s="184">
        <f ca="1">IF(COLUMN(CG31)=5,CG31,CG31+OFFSET(CG33,0,-5))</f>
        <v>0</v>
      </c>
      <c r="CH33" s="184">
        <f ca="1">IF(COLUMN(CH31)=6,CH31,CH31+OFFSET(CH33,0,-5))</f>
        <v>0</v>
      </c>
      <c r="CI33" s="185">
        <f ca="1">IF(COLUMN(CI31)=7,CI31,CI31+OFFSET(CI33,0,-5))</f>
        <v>0</v>
      </c>
      <c r="CJ33" s="227">
        <f ca="1">IF(COLUMN(CJ31)=3,CJ31,CJ31+OFFSET(CJ33,0,-5))</f>
        <v>0</v>
      </c>
      <c r="CK33" s="184">
        <f ca="1">IF(COLUMN(CK31)=4,CK31,CK31+OFFSET(CK33,0,-5))</f>
        <v>0</v>
      </c>
      <c r="CL33" s="184">
        <f ca="1">IF(COLUMN(CL31)=5,CL31,CL31+OFFSET(CL33,0,-5))</f>
        <v>0</v>
      </c>
      <c r="CM33" s="184">
        <f ca="1">IF(COLUMN(CM31)=6,CM31,CM31+OFFSET(CM33,0,-5))</f>
        <v>0</v>
      </c>
      <c r="CN33" s="185">
        <f ca="1">IF(COLUMN(CN31)=7,CN31,CN31+OFFSET(CN33,0,-5))</f>
        <v>0</v>
      </c>
      <c r="CO33" s="227">
        <f ca="1">IF(COLUMN(CO31)=3,CO31,CO31+OFFSET(CO33,0,-5))</f>
        <v>0</v>
      </c>
      <c r="CP33" s="184">
        <f ca="1">IF(COLUMN(CP31)=4,CP31,CP31+OFFSET(CP33,0,-5))</f>
        <v>0</v>
      </c>
      <c r="CQ33" s="184">
        <f ca="1">IF(COLUMN(CQ31)=5,CQ31,CQ31+OFFSET(CQ33,0,-5))</f>
        <v>0</v>
      </c>
      <c r="CR33" s="184">
        <f ca="1">IF(COLUMN(CR31)=6,CR31,CR31+OFFSET(CR33,0,-5))</f>
        <v>0</v>
      </c>
      <c r="CS33" s="185">
        <f ca="1">IF(COLUMN(CS31)=7,CS31,CS31+OFFSET(CS33,0,-5))</f>
        <v>0</v>
      </c>
      <c r="CT33" s="227">
        <f ca="1">IF(COLUMN(CT31)=3,CT31,CT31+OFFSET(CT33,0,-5))</f>
        <v>0</v>
      </c>
      <c r="CU33" s="184">
        <f ca="1">IF(COLUMN(CU31)=4,CU31,CU31+OFFSET(CU33,0,-5))</f>
        <v>0</v>
      </c>
      <c r="CV33" s="184">
        <f ca="1">IF(COLUMN(CV31)=5,CV31,CV31+OFFSET(CV33,0,-5))</f>
        <v>0</v>
      </c>
      <c r="CW33" s="184">
        <f ca="1">IF(COLUMN(CW31)=6,CW31,CW31+OFFSET(CW33,0,-5))</f>
        <v>0</v>
      </c>
      <c r="CX33" s="185">
        <f ca="1">IF(COLUMN(CX31)=7,CX31,CX31+OFFSET(CX33,0,-5))</f>
        <v>0</v>
      </c>
      <c r="CY33" s="44"/>
    </row>
    <row r="34" spans="1:103" ht="15.75" x14ac:dyDescent="0.2">
      <c r="A34" s="45"/>
      <c r="B34" s="239" t="s">
        <v>45</v>
      </c>
      <c r="C34" s="46"/>
      <c r="D34" s="46"/>
      <c r="E34" s="46"/>
      <c r="F34" s="46"/>
      <c r="G34" s="81"/>
      <c r="H34" s="44"/>
    </row>
    <row r="35" spans="1:103" ht="24" customHeight="1" x14ac:dyDescent="0.25">
      <c r="A35" s="45"/>
      <c r="B35" s="229" t="s">
        <v>43</v>
      </c>
      <c r="C35" s="235">
        <v>0</v>
      </c>
      <c r="D35" s="213">
        <v>0</v>
      </c>
      <c r="E35" s="213">
        <v>0</v>
      </c>
      <c r="F35" s="213">
        <v>0</v>
      </c>
      <c r="G35" s="214">
        <v>0</v>
      </c>
      <c r="H35" s="235">
        <v>0</v>
      </c>
      <c r="I35" s="213">
        <v>0</v>
      </c>
      <c r="J35" s="213">
        <v>0</v>
      </c>
      <c r="K35" s="213">
        <v>0</v>
      </c>
      <c r="L35" s="214">
        <v>0</v>
      </c>
      <c r="M35" s="235">
        <v>0</v>
      </c>
      <c r="N35" s="213">
        <v>0</v>
      </c>
      <c r="O35" s="213">
        <v>0</v>
      </c>
      <c r="P35" s="213">
        <v>0</v>
      </c>
      <c r="Q35" s="214">
        <v>0</v>
      </c>
      <c r="R35" s="235">
        <v>0</v>
      </c>
      <c r="S35" s="213">
        <v>0</v>
      </c>
      <c r="T35" s="213">
        <v>0</v>
      </c>
      <c r="U35" s="213">
        <v>0</v>
      </c>
      <c r="V35" s="214">
        <v>0</v>
      </c>
      <c r="W35" s="235">
        <v>0</v>
      </c>
      <c r="X35" s="213">
        <v>0</v>
      </c>
      <c r="Y35" s="213">
        <v>0</v>
      </c>
      <c r="Z35" s="213">
        <v>0</v>
      </c>
      <c r="AA35" s="214">
        <v>0</v>
      </c>
      <c r="AB35" s="235">
        <v>0</v>
      </c>
      <c r="AC35" s="213">
        <v>0</v>
      </c>
      <c r="AD35" s="213">
        <v>0</v>
      </c>
      <c r="AE35" s="213">
        <v>0</v>
      </c>
      <c r="AF35" s="214">
        <v>0</v>
      </c>
      <c r="AG35" s="235">
        <v>0</v>
      </c>
      <c r="AH35" s="213">
        <v>0</v>
      </c>
      <c r="AI35" s="213">
        <v>0</v>
      </c>
      <c r="AJ35" s="213">
        <v>0</v>
      </c>
      <c r="AK35" s="214">
        <v>0</v>
      </c>
      <c r="AL35" s="235">
        <v>0</v>
      </c>
      <c r="AM35" s="213">
        <v>0</v>
      </c>
      <c r="AN35" s="213">
        <v>0</v>
      </c>
      <c r="AO35" s="213">
        <v>0</v>
      </c>
      <c r="AP35" s="214">
        <v>0</v>
      </c>
      <c r="AQ35" s="235">
        <v>0</v>
      </c>
      <c r="AR35" s="213">
        <v>0</v>
      </c>
      <c r="AS35" s="213">
        <v>0</v>
      </c>
      <c r="AT35" s="213">
        <v>0</v>
      </c>
      <c r="AU35" s="214">
        <v>0</v>
      </c>
      <c r="AV35" s="235">
        <v>0</v>
      </c>
      <c r="AW35" s="213">
        <v>0</v>
      </c>
      <c r="AX35" s="213">
        <v>0</v>
      </c>
      <c r="AY35" s="213">
        <v>0</v>
      </c>
      <c r="AZ35" s="214">
        <v>0</v>
      </c>
      <c r="BA35" s="235">
        <v>0</v>
      </c>
      <c r="BB35" s="213">
        <v>0</v>
      </c>
      <c r="BC35" s="213">
        <v>0</v>
      </c>
      <c r="BD35" s="213">
        <v>0</v>
      </c>
      <c r="BE35" s="214">
        <v>0</v>
      </c>
      <c r="BF35" s="235">
        <v>0</v>
      </c>
      <c r="BG35" s="213">
        <v>0</v>
      </c>
      <c r="BH35" s="213">
        <v>0</v>
      </c>
      <c r="BI35" s="213">
        <v>0</v>
      </c>
      <c r="BJ35" s="214">
        <v>0</v>
      </c>
      <c r="BK35" s="235">
        <v>0</v>
      </c>
      <c r="BL35" s="213">
        <v>0</v>
      </c>
      <c r="BM35" s="213">
        <v>0</v>
      </c>
      <c r="BN35" s="213">
        <v>0</v>
      </c>
      <c r="BO35" s="214">
        <v>0</v>
      </c>
      <c r="BP35" s="235">
        <v>0</v>
      </c>
      <c r="BQ35" s="213">
        <v>0</v>
      </c>
      <c r="BR35" s="213">
        <v>0</v>
      </c>
      <c r="BS35" s="213">
        <v>0</v>
      </c>
      <c r="BT35" s="214">
        <v>0</v>
      </c>
      <c r="BU35" s="235">
        <v>0</v>
      </c>
      <c r="BV35" s="213">
        <v>0</v>
      </c>
      <c r="BW35" s="213">
        <v>0</v>
      </c>
      <c r="BX35" s="213">
        <v>0</v>
      </c>
      <c r="BY35" s="214">
        <v>0</v>
      </c>
      <c r="BZ35" s="235">
        <v>0</v>
      </c>
      <c r="CA35" s="213">
        <v>0</v>
      </c>
      <c r="CB35" s="213">
        <v>0</v>
      </c>
      <c r="CC35" s="213">
        <v>0</v>
      </c>
      <c r="CD35" s="214">
        <v>0</v>
      </c>
      <c r="CE35" s="235">
        <v>0</v>
      </c>
      <c r="CF35" s="213">
        <v>0</v>
      </c>
      <c r="CG35" s="213">
        <v>0</v>
      </c>
      <c r="CH35" s="213">
        <v>0</v>
      </c>
      <c r="CI35" s="214">
        <v>0</v>
      </c>
      <c r="CJ35" s="235">
        <v>0</v>
      </c>
      <c r="CK35" s="213">
        <v>0</v>
      </c>
      <c r="CL35" s="213">
        <v>0</v>
      </c>
      <c r="CM35" s="213">
        <v>0</v>
      </c>
      <c r="CN35" s="214">
        <v>0</v>
      </c>
      <c r="CO35" s="235">
        <v>0</v>
      </c>
      <c r="CP35" s="213">
        <v>0</v>
      </c>
      <c r="CQ35" s="213">
        <v>0</v>
      </c>
      <c r="CR35" s="213">
        <v>0</v>
      </c>
      <c r="CS35" s="214">
        <v>0</v>
      </c>
      <c r="CT35" s="235">
        <v>0</v>
      </c>
      <c r="CU35" s="213">
        <v>0</v>
      </c>
      <c r="CV35" s="213">
        <v>0</v>
      </c>
      <c r="CW35" s="213">
        <v>0</v>
      </c>
      <c r="CX35" s="214">
        <v>0</v>
      </c>
      <c r="CY35" s="44"/>
    </row>
    <row r="36" spans="1:103" ht="24" customHeight="1" x14ac:dyDescent="0.25">
      <c r="A36" s="45"/>
      <c r="B36" s="173" t="s">
        <v>44</v>
      </c>
      <c r="C36" s="225">
        <v>0</v>
      </c>
      <c r="D36" s="215">
        <v>0</v>
      </c>
      <c r="E36" s="215">
        <v>0</v>
      </c>
      <c r="F36" s="215">
        <v>0</v>
      </c>
      <c r="G36" s="216">
        <v>0</v>
      </c>
      <c r="H36" s="225">
        <v>0</v>
      </c>
      <c r="I36" s="215">
        <v>0</v>
      </c>
      <c r="J36" s="215">
        <v>0</v>
      </c>
      <c r="K36" s="215">
        <v>0</v>
      </c>
      <c r="L36" s="216">
        <v>0</v>
      </c>
      <c r="M36" s="225">
        <v>0</v>
      </c>
      <c r="N36" s="215">
        <v>0</v>
      </c>
      <c r="O36" s="215">
        <v>0</v>
      </c>
      <c r="P36" s="215">
        <v>0</v>
      </c>
      <c r="Q36" s="216">
        <v>0</v>
      </c>
      <c r="R36" s="225">
        <v>0</v>
      </c>
      <c r="S36" s="215">
        <v>0</v>
      </c>
      <c r="T36" s="215">
        <v>0</v>
      </c>
      <c r="U36" s="215">
        <v>0</v>
      </c>
      <c r="V36" s="216">
        <v>0</v>
      </c>
      <c r="W36" s="225">
        <v>0</v>
      </c>
      <c r="X36" s="215">
        <v>0</v>
      </c>
      <c r="Y36" s="215">
        <v>0</v>
      </c>
      <c r="Z36" s="215">
        <v>0</v>
      </c>
      <c r="AA36" s="216">
        <v>0</v>
      </c>
      <c r="AB36" s="225">
        <v>0</v>
      </c>
      <c r="AC36" s="215">
        <v>0</v>
      </c>
      <c r="AD36" s="215">
        <v>0</v>
      </c>
      <c r="AE36" s="215">
        <v>0</v>
      </c>
      <c r="AF36" s="216">
        <v>0</v>
      </c>
      <c r="AG36" s="225">
        <v>0</v>
      </c>
      <c r="AH36" s="215">
        <v>0</v>
      </c>
      <c r="AI36" s="215">
        <v>0</v>
      </c>
      <c r="AJ36" s="215">
        <v>0</v>
      </c>
      <c r="AK36" s="216">
        <v>0</v>
      </c>
      <c r="AL36" s="225">
        <v>0</v>
      </c>
      <c r="AM36" s="215">
        <v>0</v>
      </c>
      <c r="AN36" s="215">
        <v>0</v>
      </c>
      <c r="AO36" s="215">
        <v>0</v>
      </c>
      <c r="AP36" s="216">
        <v>0</v>
      </c>
      <c r="AQ36" s="225">
        <v>0</v>
      </c>
      <c r="AR36" s="215">
        <v>0</v>
      </c>
      <c r="AS36" s="215">
        <v>0</v>
      </c>
      <c r="AT36" s="215">
        <v>0</v>
      </c>
      <c r="AU36" s="216">
        <v>0</v>
      </c>
      <c r="AV36" s="225">
        <v>0</v>
      </c>
      <c r="AW36" s="215">
        <v>0</v>
      </c>
      <c r="AX36" s="215">
        <v>0</v>
      </c>
      <c r="AY36" s="215">
        <v>0</v>
      </c>
      <c r="AZ36" s="216">
        <v>0</v>
      </c>
      <c r="BA36" s="225">
        <v>0</v>
      </c>
      <c r="BB36" s="215">
        <v>0</v>
      </c>
      <c r="BC36" s="215">
        <v>0</v>
      </c>
      <c r="BD36" s="215">
        <v>0</v>
      </c>
      <c r="BE36" s="216">
        <v>0</v>
      </c>
      <c r="BF36" s="225">
        <v>0</v>
      </c>
      <c r="BG36" s="215">
        <v>0</v>
      </c>
      <c r="BH36" s="215">
        <v>0</v>
      </c>
      <c r="BI36" s="215">
        <v>0</v>
      </c>
      <c r="BJ36" s="216">
        <v>0</v>
      </c>
      <c r="BK36" s="225">
        <v>0</v>
      </c>
      <c r="BL36" s="215">
        <v>0</v>
      </c>
      <c r="BM36" s="215">
        <v>0</v>
      </c>
      <c r="BN36" s="215">
        <v>0</v>
      </c>
      <c r="BO36" s="216">
        <v>0</v>
      </c>
      <c r="BP36" s="225">
        <v>0</v>
      </c>
      <c r="BQ36" s="215">
        <v>0</v>
      </c>
      <c r="BR36" s="215">
        <v>0</v>
      </c>
      <c r="BS36" s="215">
        <v>0</v>
      </c>
      <c r="BT36" s="216">
        <v>0</v>
      </c>
      <c r="BU36" s="225">
        <v>0</v>
      </c>
      <c r="BV36" s="215">
        <v>0</v>
      </c>
      <c r="BW36" s="215">
        <v>0</v>
      </c>
      <c r="BX36" s="215">
        <v>0</v>
      </c>
      <c r="BY36" s="216">
        <v>0</v>
      </c>
      <c r="BZ36" s="225">
        <v>0</v>
      </c>
      <c r="CA36" s="215">
        <v>0</v>
      </c>
      <c r="CB36" s="215">
        <v>0</v>
      </c>
      <c r="CC36" s="215">
        <v>0</v>
      </c>
      <c r="CD36" s="216">
        <v>0</v>
      </c>
      <c r="CE36" s="225">
        <v>0</v>
      </c>
      <c r="CF36" s="215">
        <v>0</v>
      </c>
      <c r="CG36" s="215">
        <v>0</v>
      </c>
      <c r="CH36" s="215">
        <v>0</v>
      </c>
      <c r="CI36" s="216">
        <v>0</v>
      </c>
      <c r="CJ36" s="225">
        <v>0</v>
      </c>
      <c r="CK36" s="215">
        <v>0</v>
      </c>
      <c r="CL36" s="215">
        <v>0</v>
      </c>
      <c r="CM36" s="215">
        <v>0</v>
      </c>
      <c r="CN36" s="216">
        <v>0</v>
      </c>
      <c r="CO36" s="225">
        <v>0</v>
      </c>
      <c r="CP36" s="215">
        <v>0</v>
      </c>
      <c r="CQ36" s="215">
        <v>0</v>
      </c>
      <c r="CR36" s="215">
        <v>0</v>
      </c>
      <c r="CS36" s="216">
        <v>0</v>
      </c>
      <c r="CT36" s="225">
        <v>0</v>
      </c>
      <c r="CU36" s="215">
        <v>0</v>
      </c>
      <c r="CV36" s="215">
        <v>0</v>
      </c>
      <c r="CW36" s="215">
        <v>0</v>
      </c>
      <c r="CX36" s="216">
        <v>0</v>
      </c>
      <c r="CY36" s="44"/>
    </row>
    <row r="37" spans="1:103" ht="24" customHeight="1" x14ac:dyDescent="0.25">
      <c r="A37" s="45"/>
      <c r="B37" s="230" t="s">
        <v>16</v>
      </c>
      <c r="C37" s="225">
        <f t="shared" ref="C37:AH37" si="38">C35-C36</f>
        <v>0</v>
      </c>
      <c r="D37" s="187">
        <f t="shared" si="38"/>
        <v>0</v>
      </c>
      <c r="E37" s="187">
        <f t="shared" si="38"/>
        <v>0</v>
      </c>
      <c r="F37" s="187">
        <f t="shared" si="38"/>
        <v>0</v>
      </c>
      <c r="G37" s="188">
        <f t="shared" si="38"/>
        <v>0</v>
      </c>
      <c r="H37" s="225">
        <f t="shared" si="38"/>
        <v>0</v>
      </c>
      <c r="I37" s="187">
        <f t="shared" si="38"/>
        <v>0</v>
      </c>
      <c r="J37" s="187">
        <f t="shared" si="38"/>
        <v>0</v>
      </c>
      <c r="K37" s="187">
        <f t="shared" si="38"/>
        <v>0</v>
      </c>
      <c r="L37" s="188">
        <f t="shared" si="38"/>
        <v>0</v>
      </c>
      <c r="M37" s="225">
        <f t="shared" si="38"/>
        <v>0</v>
      </c>
      <c r="N37" s="187">
        <f t="shared" si="38"/>
        <v>0</v>
      </c>
      <c r="O37" s="187">
        <f t="shared" si="38"/>
        <v>0</v>
      </c>
      <c r="P37" s="187">
        <f t="shared" si="38"/>
        <v>0</v>
      </c>
      <c r="Q37" s="188">
        <f t="shared" si="38"/>
        <v>0</v>
      </c>
      <c r="R37" s="225">
        <f t="shared" si="38"/>
        <v>0</v>
      </c>
      <c r="S37" s="187">
        <f t="shared" si="38"/>
        <v>0</v>
      </c>
      <c r="T37" s="187">
        <f t="shared" si="38"/>
        <v>0</v>
      </c>
      <c r="U37" s="187">
        <f t="shared" si="38"/>
        <v>0</v>
      </c>
      <c r="V37" s="188">
        <f t="shared" si="38"/>
        <v>0</v>
      </c>
      <c r="W37" s="225">
        <f t="shared" si="38"/>
        <v>0</v>
      </c>
      <c r="X37" s="187">
        <f t="shared" si="38"/>
        <v>0</v>
      </c>
      <c r="Y37" s="187">
        <f t="shared" si="38"/>
        <v>0</v>
      </c>
      <c r="Z37" s="187">
        <f t="shared" si="38"/>
        <v>0</v>
      </c>
      <c r="AA37" s="188">
        <f t="shared" si="38"/>
        <v>0</v>
      </c>
      <c r="AB37" s="225">
        <f t="shared" si="38"/>
        <v>0</v>
      </c>
      <c r="AC37" s="187">
        <f t="shared" si="38"/>
        <v>0</v>
      </c>
      <c r="AD37" s="187">
        <f t="shared" si="38"/>
        <v>0</v>
      </c>
      <c r="AE37" s="187">
        <f t="shared" si="38"/>
        <v>0</v>
      </c>
      <c r="AF37" s="188">
        <f t="shared" si="38"/>
        <v>0</v>
      </c>
      <c r="AG37" s="225">
        <f t="shared" si="38"/>
        <v>0</v>
      </c>
      <c r="AH37" s="187">
        <f t="shared" si="38"/>
        <v>0</v>
      </c>
      <c r="AI37" s="187">
        <f t="shared" ref="AI37:BN37" si="39">AI35-AI36</f>
        <v>0</v>
      </c>
      <c r="AJ37" s="187">
        <f t="shared" si="39"/>
        <v>0</v>
      </c>
      <c r="AK37" s="188">
        <f t="shared" si="39"/>
        <v>0</v>
      </c>
      <c r="AL37" s="225">
        <f t="shared" si="39"/>
        <v>0</v>
      </c>
      <c r="AM37" s="187">
        <f t="shared" si="39"/>
        <v>0</v>
      </c>
      <c r="AN37" s="187">
        <f t="shared" si="39"/>
        <v>0</v>
      </c>
      <c r="AO37" s="187">
        <f t="shared" si="39"/>
        <v>0</v>
      </c>
      <c r="AP37" s="188">
        <f t="shared" si="39"/>
        <v>0</v>
      </c>
      <c r="AQ37" s="225">
        <f t="shared" si="39"/>
        <v>0</v>
      </c>
      <c r="AR37" s="187">
        <f t="shared" si="39"/>
        <v>0</v>
      </c>
      <c r="AS37" s="187">
        <f t="shared" si="39"/>
        <v>0</v>
      </c>
      <c r="AT37" s="187">
        <f t="shared" si="39"/>
        <v>0</v>
      </c>
      <c r="AU37" s="188">
        <f t="shared" si="39"/>
        <v>0</v>
      </c>
      <c r="AV37" s="225">
        <f t="shared" si="39"/>
        <v>0</v>
      </c>
      <c r="AW37" s="187">
        <f t="shared" si="39"/>
        <v>0</v>
      </c>
      <c r="AX37" s="187">
        <f t="shared" si="39"/>
        <v>0</v>
      </c>
      <c r="AY37" s="187">
        <f t="shared" si="39"/>
        <v>0</v>
      </c>
      <c r="AZ37" s="188">
        <f t="shared" si="39"/>
        <v>0</v>
      </c>
      <c r="BA37" s="225">
        <f t="shared" si="39"/>
        <v>0</v>
      </c>
      <c r="BB37" s="187">
        <f t="shared" si="39"/>
        <v>0</v>
      </c>
      <c r="BC37" s="187">
        <f t="shared" si="39"/>
        <v>0</v>
      </c>
      <c r="BD37" s="187">
        <f t="shared" si="39"/>
        <v>0</v>
      </c>
      <c r="BE37" s="188">
        <f t="shared" si="39"/>
        <v>0</v>
      </c>
      <c r="BF37" s="225">
        <f t="shared" si="39"/>
        <v>0</v>
      </c>
      <c r="BG37" s="187">
        <f t="shared" si="39"/>
        <v>0</v>
      </c>
      <c r="BH37" s="187">
        <f t="shared" si="39"/>
        <v>0</v>
      </c>
      <c r="BI37" s="187">
        <f t="shared" si="39"/>
        <v>0</v>
      </c>
      <c r="BJ37" s="188">
        <f t="shared" si="39"/>
        <v>0</v>
      </c>
      <c r="BK37" s="225">
        <f t="shared" si="39"/>
        <v>0</v>
      </c>
      <c r="BL37" s="187">
        <f t="shared" si="39"/>
        <v>0</v>
      </c>
      <c r="BM37" s="187">
        <f t="shared" si="39"/>
        <v>0</v>
      </c>
      <c r="BN37" s="187">
        <f t="shared" si="39"/>
        <v>0</v>
      </c>
      <c r="BO37" s="188">
        <f t="shared" ref="BO37:CT37" si="40">BO35-BO36</f>
        <v>0</v>
      </c>
      <c r="BP37" s="225">
        <f t="shared" si="40"/>
        <v>0</v>
      </c>
      <c r="BQ37" s="187">
        <f t="shared" si="40"/>
        <v>0</v>
      </c>
      <c r="BR37" s="187">
        <f t="shared" si="40"/>
        <v>0</v>
      </c>
      <c r="BS37" s="187">
        <f t="shared" si="40"/>
        <v>0</v>
      </c>
      <c r="BT37" s="188">
        <f t="shared" si="40"/>
        <v>0</v>
      </c>
      <c r="BU37" s="225">
        <f t="shared" si="40"/>
        <v>0</v>
      </c>
      <c r="BV37" s="187">
        <f t="shared" si="40"/>
        <v>0</v>
      </c>
      <c r="BW37" s="187">
        <f t="shared" si="40"/>
        <v>0</v>
      </c>
      <c r="BX37" s="187">
        <f t="shared" si="40"/>
        <v>0</v>
      </c>
      <c r="BY37" s="188">
        <f t="shared" si="40"/>
        <v>0</v>
      </c>
      <c r="BZ37" s="225">
        <f t="shared" si="40"/>
        <v>0</v>
      </c>
      <c r="CA37" s="187">
        <f t="shared" si="40"/>
        <v>0</v>
      </c>
      <c r="CB37" s="187">
        <f t="shared" si="40"/>
        <v>0</v>
      </c>
      <c r="CC37" s="187">
        <f t="shared" si="40"/>
        <v>0</v>
      </c>
      <c r="CD37" s="188">
        <f t="shared" si="40"/>
        <v>0</v>
      </c>
      <c r="CE37" s="225">
        <f t="shared" si="40"/>
        <v>0</v>
      </c>
      <c r="CF37" s="187">
        <f t="shared" si="40"/>
        <v>0</v>
      </c>
      <c r="CG37" s="187">
        <f t="shared" si="40"/>
        <v>0</v>
      </c>
      <c r="CH37" s="187">
        <f t="shared" si="40"/>
        <v>0</v>
      </c>
      <c r="CI37" s="188">
        <f t="shared" si="40"/>
        <v>0</v>
      </c>
      <c r="CJ37" s="225">
        <f t="shared" si="40"/>
        <v>0</v>
      </c>
      <c r="CK37" s="187">
        <f t="shared" si="40"/>
        <v>0</v>
      </c>
      <c r="CL37" s="187">
        <f t="shared" si="40"/>
        <v>0</v>
      </c>
      <c r="CM37" s="187">
        <f t="shared" si="40"/>
        <v>0</v>
      </c>
      <c r="CN37" s="188">
        <f t="shared" si="40"/>
        <v>0</v>
      </c>
      <c r="CO37" s="225">
        <f t="shared" si="40"/>
        <v>0</v>
      </c>
      <c r="CP37" s="187">
        <f t="shared" si="40"/>
        <v>0</v>
      </c>
      <c r="CQ37" s="187">
        <f t="shared" si="40"/>
        <v>0</v>
      </c>
      <c r="CR37" s="187">
        <f t="shared" si="40"/>
        <v>0</v>
      </c>
      <c r="CS37" s="188">
        <f t="shared" si="40"/>
        <v>0</v>
      </c>
      <c r="CT37" s="225">
        <f t="shared" si="40"/>
        <v>0</v>
      </c>
      <c r="CU37" s="187">
        <f t="shared" ref="CU37:CX37" si="41">CU35-CU36</f>
        <v>0</v>
      </c>
      <c r="CV37" s="187">
        <f t="shared" si="41"/>
        <v>0</v>
      </c>
      <c r="CW37" s="187">
        <f t="shared" si="41"/>
        <v>0</v>
      </c>
      <c r="CX37" s="188">
        <f t="shared" si="41"/>
        <v>0</v>
      </c>
      <c r="CY37" s="44"/>
    </row>
    <row r="38" spans="1:103" ht="24" customHeight="1" x14ac:dyDescent="0.25">
      <c r="A38" s="45"/>
      <c r="B38" s="231" t="s">
        <v>40</v>
      </c>
      <c r="C38" s="226">
        <f t="shared" ref="C38:AH38" si="42">IFERROR(C37/C35,0)</f>
        <v>0</v>
      </c>
      <c r="D38" s="236">
        <f t="shared" si="42"/>
        <v>0</v>
      </c>
      <c r="E38" s="236">
        <f t="shared" si="42"/>
        <v>0</v>
      </c>
      <c r="F38" s="236">
        <f t="shared" si="42"/>
        <v>0</v>
      </c>
      <c r="G38" s="237">
        <f t="shared" si="42"/>
        <v>0</v>
      </c>
      <c r="H38" s="226">
        <f t="shared" si="42"/>
        <v>0</v>
      </c>
      <c r="I38" s="236">
        <f t="shared" si="42"/>
        <v>0</v>
      </c>
      <c r="J38" s="236">
        <f t="shared" si="42"/>
        <v>0</v>
      </c>
      <c r="K38" s="236">
        <f t="shared" si="42"/>
        <v>0</v>
      </c>
      <c r="L38" s="237">
        <f t="shared" si="42"/>
        <v>0</v>
      </c>
      <c r="M38" s="226">
        <f t="shared" si="42"/>
        <v>0</v>
      </c>
      <c r="N38" s="236">
        <f t="shared" si="42"/>
        <v>0</v>
      </c>
      <c r="O38" s="236">
        <f t="shared" si="42"/>
        <v>0</v>
      </c>
      <c r="P38" s="236">
        <f t="shared" si="42"/>
        <v>0</v>
      </c>
      <c r="Q38" s="237">
        <f t="shared" si="42"/>
        <v>0</v>
      </c>
      <c r="R38" s="226">
        <f t="shared" si="42"/>
        <v>0</v>
      </c>
      <c r="S38" s="236">
        <f t="shared" si="42"/>
        <v>0</v>
      </c>
      <c r="T38" s="236">
        <f t="shared" si="42"/>
        <v>0</v>
      </c>
      <c r="U38" s="236">
        <f t="shared" si="42"/>
        <v>0</v>
      </c>
      <c r="V38" s="237">
        <f t="shared" si="42"/>
        <v>0</v>
      </c>
      <c r="W38" s="226">
        <f t="shared" si="42"/>
        <v>0</v>
      </c>
      <c r="X38" s="236">
        <f t="shared" si="42"/>
        <v>0</v>
      </c>
      <c r="Y38" s="236">
        <f t="shared" si="42"/>
        <v>0</v>
      </c>
      <c r="Z38" s="236">
        <f t="shared" si="42"/>
        <v>0</v>
      </c>
      <c r="AA38" s="237">
        <f t="shared" si="42"/>
        <v>0</v>
      </c>
      <c r="AB38" s="226">
        <f t="shared" si="42"/>
        <v>0</v>
      </c>
      <c r="AC38" s="236">
        <f t="shared" si="42"/>
        <v>0</v>
      </c>
      <c r="AD38" s="236">
        <f t="shared" si="42"/>
        <v>0</v>
      </c>
      <c r="AE38" s="236">
        <f t="shared" si="42"/>
        <v>0</v>
      </c>
      <c r="AF38" s="237">
        <f t="shared" si="42"/>
        <v>0</v>
      </c>
      <c r="AG38" s="226">
        <f t="shared" si="42"/>
        <v>0</v>
      </c>
      <c r="AH38" s="236">
        <f t="shared" si="42"/>
        <v>0</v>
      </c>
      <c r="AI38" s="236">
        <f t="shared" ref="AI38:BN38" si="43">IFERROR(AI37/AI35,0)</f>
        <v>0</v>
      </c>
      <c r="AJ38" s="236">
        <f t="shared" si="43"/>
        <v>0</v>
      </c>
      <c r="AK38" s="237">
        <f t="shared" si="43"/>
        <v>0</v>
      </c>
      <c r="AL38" s="226">
        <f t="shared" si="43"/>
        <v>0</v>
      </c>
      <c r="AM38" s="236">
        <f t="shared" si="43"/>
        <v>0</v>
      </c>
      <c r="AN38" s="236">
        <f t="shared" si="43"/>
        <v>0</v>
      </c>
      <c r="AO38" s="236">
        <f t="shared" si="43"/>
        <v>0</v>
      </c>
      <c r="AP38" s="237">
        <f t="shared" si="43"/>
        <v>0</v>
      </c>
      <c r="AQ38" s="226">
        <f t="shared" si="43"/>
        <v>0</v>
      </c>
      <c r="AR38" s="236">
        <f t="shared" si="43"/>
        <v>0</v>
      </c>
      <c r="AS38" s="236">
        <f t="shared" si="43"/>
        <v>0</v>
      </c>
      <c r="AT38" s="236">
        <f t="shared" si="43"/>
        <v>0</v>
      </c>
      <c r="AU38" s="237">
        <f t="shared" si="43"/>
        <v>0</v>
      </c>
      <c r="AV38" s="226">
        <f t="shared" si="43"/>
        <v>0</v>
      </c>
      <c r="AW38" s="236">
        <f t="shared" si="43"/>
        <v>0</v>
      </c>
      <c r="AX38" s="236">
        <f t="shared" si="43"/>
        <v>0</v>
      </c>
      <c r="AY38" s="236">
        <f t="shared" si="43"/>
        <v>0</v>
      </c>
      <c r="AZ38" s="237">
        <f t="shared" si="43"/>
        <v>0</v>
      </c>
      <c r="BA38" s="226">
        <f t="shared" si="43"/>
        <v>0</v>
      </c>
      <c r="BB38" s="236">
        <f t="shared" si="43"/>
        <v>0</v>
      </c>
      <c r="BC38" s="236">
        <f t="shared" si="43"/>
        <v>0</v>
      </c>
      <c r="BD38" s="236">
        <f t="shared" si="43"/>
        <v>0</v>
      </c>
      <c r="BE38" s="237">
        <f t="shared" si="43"/>
        <v>0</v>
      </c>
      <c r="BF38" s="226">
        <f t="shared" si="43"/>
        <v>0</v>
      </c>
      <c r="BG38" s="236">
        <f t="shared" si="43"/>
        <v>0</v>
      </c>
      <c r="BH38" s="236">
        <f t="shared" si="43"/>
        <v>0</v>
      </c>
      <c r="BI38" s="236">
        <f t="shared" si="43"/>
        <v>0</v>
      </c>
      <c r="BJ38" s="237">
        <f t="shared" si="43"/>
        <v>0</v>
      </c>
      <c r="BK38" s="226">
        <f t="shared" si="43"/>
        <v>0</v>
      </c>
      <c r="BL38" s="236">
        <f t="shared" si="43"/>
        <v>0</v>
      </c>
      <c r="BM38" s="236">
        <f t="shared" si="43"/>
        <v>0</v>
      </c>
      <c r="BN38" s="236">
        <f t="shared" si="43"/>
        <v>0</v>
      </c>
      <c r="BO38" s="237">
        <f t="shared" ref="BO38:CT38" si="44">IFERROR(BO37/BO35,0)</f>
        <v>0</v>
      </c>
      <c r="BP38" s="226">
        <f t="shared" si="44"/>
        <v>0</v>
      </c>
      <c r="BQ38" s="236">
        <f t="shared" si="44"/>
        <v>0</v>
      </c>
      <c r="BR38" s="236">
        <f t="shared" si="44"/>
        <v>0</v>
      </c>
      <c r="BS38" s="236">
        <f t="shared" si="44"/>
        <v>0</v>
      </c>
      <c r="BT38" s="237">
        <f t="shared" si="44"/>
        <v>0</v>
      </c>
      <c r="BU38" s="226">
        <f t="shared" si="44"/>
        <v>0</v>
      </c>
      <c r="BV38" s="236">
        <f t="shared" si="44"/>
        <v>0</v>
      </c>
      <c r="BW38" s="236">
        <f t="shared" si="44"/>
        <v>0</v>
      </c>
      <c r="BX38" s="236">
        <f t="shared" si="44"/>
        <v>0</v>
      </c>
      <c r="BY38" s="237">
        <f t="shared" si="44"/>
        <v>0</v>
      </c>
      <c r="BZ38" s="226">
        <f t="shared" si="44"/>
        <v>0</v>
      </c>
      <c r="CA38" s="236">
        <f t="shared" si="44"/>
        <v>0</v>
      </c>
      <c r="CB38" s="236">
        <f t="shared" si="44"/>
        <v>0</v>
      </c>
      <c r="CC38" s="236">
        <f t="shared" si="44"/>
        <v>0</v>
      </c>
      <c r="CD38" s="237">
        <f t="shared" si="44"/>
        <v>0</v>
      </c>
      <c r="CE38" s="226">
        <f t="shared" si="44"/>
        <v>0</v>
      </c>
      <c r="CF38" s="236">
        <f t="shared" si="44"/>
        <v>0</v>
      </c>
      <c r="CG38" s="236">
        <f t="shared" si="44"/>
        <v>0</v>
      </c>
      <c r="CH38" s="236">
        <f t="shared" si="44"/>
        <v>0</v>
      </c>
      <c r="CI38" s="237">
        <f t="shared" si="44"/>
        <v>0</v>
      </c>
      <c r="CJ38" s="226">
        <f t="shared" si="44"/>
        <v>0</v>
      </c>
      <c r="CK38" s="236">
        <f t="shared" si="44"/>
        <v>0</v>
      </c>
      <c r="CL38" s="236">
        <f t="shared" si="44"/>
        <v>0</v>
      </c>
      <c r="CM38" s="236">
        <f t="shared" si="44"/>
        <v>0</v>
      </c>
      <c r="CN38" s="237">
        <f t="shared" si="44"/>
        <v>0</v>
      </c>
      <c r="CO38" s="226">
        <f t="shared" si="44"/>
        <v>0</v>
      </c>
      <c r="CP38" s="236">
        <f t="shared" si="44"/>
        <v>0</v>
      </c>
      <c r="CQ38" s="236">
        <f t="shared" si="44"/>
        <v>0</v>
      </c>
      <c r="CR38" s="236">
        <f t="shared" si="44"/>
        <v>0</v>
      </c>
      <c r="CS38" s="237">
        <f t="shared" si="44"/>
        <v>0</v>
      </c>
      <c r="CT38" s="226">
        <f t="shared" si="44"/>
        <v>0</v>
      </c>
      <c r="CU38" s="236">
        <f t="shared" ref="CU38:CX38" si="45">IFERROR(CU37/CU35,0)</f>
        <v>0</v>
      </c>
      <c r="CV38" s="236">
        <f t="shared" si="45"/>
        <v>0</v>
      </c>
      <c r="CW38" s="236">
        <f t="shared" si="45"/>
        <v>0</v>
      </c>
      <c r="CX38" s="237">
        <f t="shared" si="45"/>
        <v>0</v>
      </c>
      <c r="CY38" s="44"/>
    </row>
    <row r="39" spans="1:103" ht="24" customHeight="1" x14ac:dyDescent="0.25">
      <c r="A39" s="46"/>
      <c r="B39" s="233" t="s">
        <v>289</v>
      </c>
      <c r="C39" s="227">
        <f ca="1">IF(COLUMN(C37)=3,C37,C37+OFFSET(C39,0,-5))</f>
        <v>0</v>
      </c>
      <c r="D39" s="184">
        <f ca="1">IF(COLUMN(D37)=4,D37,D37+OFFSET(D39,0,-5))</f>
        <v>0</v>
      </c>
      <c r="E39" s="184">
        <f ca="1">IF(COLUMN(E37)=5,E37,E37+OFFSET(E39,0,-5))</f>
        <v>0</v>
      </c>
      <c r="F39" s="184">
        <f ca="1">IF(COLUMN(F37)=6,F37,F37+OFFSET(F39,0,-5))</f>
        <v>0</v>
      </c>
      <c r="G39" s="185">
        <f ca="1">IF(COLUMN(G37)=7,G37,G37+OFFSET(G39,0,-5))</f>
        <v>0</v>
      </c>
      <c r="H39" s="227">
        <f ca="1">IF(COLUMN(H37)=3,H37,H37+OFFSET(H39,0,-5))</f>
        <v>0</v>
      </c>
      <c r="I39" s="184">
        <f ca="1">IF(COLUMN(I37)=4,I37,I37+OFFSET(I39,0,-5))</f>
        <v>0</v>
      </c>
      <c r="J39" s="184">
        <f ca="1">IF(COLUMN(J37)=5,J37,J37+OFFSET(J39,0,-5))</f>
        <v>0</v>
      </c>
      <c r="K39" s="184">
        <f ca="1">IF(COLUMN(K37)=6,K37,K37+OFFSET(K39,0,-5))</f>
        <v>0</v>
      </c>
      <c r="L39" s="185">
        <f ca="1">IF(COLUMN(L37)=7,L37,L37+OFFSET(L39,0,-5))</f>
        <v>0</v>
      </c>
      <c r="M39" s="227">
        <f ca="1">IF(COLUMN(M37)=3,M37,M37+OFFSET(M39,0,-5))</f>
        <v>0</v>
      </c>
      <c r="N39" s="184">
        <f ca="1">IF(COLUMN(N37)=4,N37,N37+OFFSET(N39,0,-5))</f>
        <v>0</v>
      </c>
      <c r="O39" s="184">
        <f ca="1">IF(COLUMN(O37)=5,O37,O37+OFFSET(O39,0,-5))</f>
        <v>0</v>
      </c>
      <c r="P39" s="184">
        <f ca="1">IF(COLUMN(P37)=6,P37,P37+OFFSET(P39,0,-5))</f>
        <v>0</v>
      </c>
      <c r="Q39" s="185">
        <f ca="1">IF(COLUMN(Q37)=7,Q37,Q37+OFFSET(Q39,0,-5))</f>
        <v>0</v>
      </c>
      <c r="R39" s="227">
        <f ca="1">IF(COLUMN(R37)=3,R37,R37+OFFSET(R39,0,-5))</f>
        <v>0</v>
      </c>
      <c r="S39" s="184">
        <f ca="1">IF(COLUMN(S37)=4,S37,S37+OFFSET(S39,0,-5))</f>
        <v>0</v>
      </c>
      <c r="T39" s="184">
        <f ca="1">IF(COLUMN(T37)=5,T37,T37+OFFSET(T39,0,-5))</f>
        <v>0</v>
      </c>
      <c r="U39" s="184">
        <f ca="1">IF(COLUMN(U37)=6,U37,U37+OFFSET(U39,0,-5))</f>
        <v>0</v>
      </c>
      <c r="V39" s="185">
        <f ca="1">IF(COLUMN(V37)=7,V37,V37+OFFSET(V39,0,-5))</f>
        <v>0</v>
      </c>
      <c r="W39" s="227">
        <f ca="1">IF(COLUMN(W37)=3,W37,W37+OFFSET(W39,0,-5))</f>
        <v>0</v>
      </c>
      <c r="X39" s="184">
        <f ca="1">IF(COLUMN(X37)=4,X37,X37+OFFSET(X39,0,-5))</f>
        <v>0</v>
      </c>
      <c r="Y39" s="184">
        <f ca="1">IF(COLUMN(Y37)=5,Y37,Y37+OFFSET(Y39,0,-5))</f>
        <v>0</v>
      </c>
      <c r="Z39" s="184">
        <f ca="1">IF(COLUMN(Z37)=6,Z37,Z37+OFFSET(Z39,0,-5))</f>
        <v>0</v>
      </c>
      <c r="AA39" s="185">
        <f ca="1">IF(COLUMN(AA37)=7,AA37,AA37+OFFSET(AA39,0,-5))</f>
        <v>0</v>
      </c>
      <c r="AB39" s="227">
        <f ca="1">IF(COLUMN(AB37)=3,AB37,AB37+OFFSET(AB39,0,-5))</f>
        <v>0</v>
      </c>
      <c r="AC39" s="184">
        <f ca="1">IF(COLUMN(AC37)=4,AC37,AC37+OFFSET(AC39,0,-5))</f>
        <v>0</v>
      </c>
      <c r="AD39" s="184">
        <f ca="1">IF(COLUMN(AD37)=5,AD37,AD37+OFFSET(AD39,0,-5))</f>
        <v>0</v>
      </c>
      <c r="AE39" s="184">
        <f ca="1">IF(COLUMN(AE37)=6,AE37,AE37+OFFSET(AE39,0,-5))</f>
        <v>0</v>
      </c>
      <c r="AF39" s="185">
        <f ca="1">IF(COLUMN(AF37)=7,AF37,AF37+OFFSET(AF39,0,-5))</f>
        <v>0</v>
      </c>
      <c r="AG39" s="227">
        <f ca="1">IF(COLUMN(AG37)=3,AG37,AG37+OFFSET(AG39,0,-5))</f>
        <v>0</v>
      </c>
      <c r="AH39" s="184">
        <f ca="1">IF(COLUMN(AH37)=4,AH37,AH37+OFFSET(AH39,0,-5))</f>
        <v>0</v>
      </c>
      <c r="AI39" s="184">
        <f ca="1">IF(COLUMN(AI37)=5,AI37,AI37+OFFSET(AI39,0,-5))</f>
        <v>0</v>
      </c>
      <c r="AJ39" s="184">
        <f ca="1">IF(COLUMN(AJ37)=6,AJ37,AJ37+OFFSET(AJ39,0,-5))</f>
        <v>0</v>
      </c>
      <c r="AK39" s="185">
        <f ca="1">IF(COLUMN(AK37)=7,AK37,AK37+OFFSET(AK39,0,-5))</f>
        <v>0</v>
      </c>
      <c r="AL39" s="227">
        <f ca="1">IF(COLUMN(AL37)=3,AL37,AL37+OFFSET(AL39,0,-5))</f>
        <v>0</v>
      </c>
      <c r="AM39" s="184">
        <f ca="1">IF(COLUMN(AM37)=4,AM37,AM37+OFFSET(AM39,0,-5))</f>
        <v>0</v>
      </c>
      <c r="AN39" s="184">
        <f ca="1">IF(COLUMN(AN37)=5,AN37,AN37+OFFSET(AN39,0,-5))</f>
        <v>0</v>
      </c>
      <c r="AO39" s="184">
        <f ca="1">IF(COLUMN(AO37)=6,AO37,AO37+OFFSET(AO39,0,-5))</f>
        <v>0</v>
      </c>
      <c r="AP39" s="185">
        <f ca="1">IF(COLUMN(AP37)=7,AP37,AP37+OFFSET(AP39,0,-5))</f>
        <v>0</v>
      </c>
      <c r="AQ39" s="227">
        <f ca="1">IF(COLUMN(AQ37)=3,AQ37,AQ37+OFFSET(AQ39,0,-5))</f>
        <v>0</v>
      </c>
      <c r="AR39" s="184">
        <f ca="1">IF(COLUMN(AR37)=4,AR37,AR37+OFFSET(AR39,0,-5))</f>
        <v>0</v>
      </c>
      <c r="AS39" s="184">
        <f ca="1">IF(COLUMN(AS37)=5,AS37,AS37+OFFSET(AS39,0,-5))</f>
        <v>0</v>
      </c>
      <c r="AT39" s="184">
        <f ca="1">IF(COLUMN(AT37)=6,AT37,AT37+OFFSET(AT39,0,-5))</f>
        <v>0</v>
      </c>
      <c r="AU39" s="185">
        <f ca="1">IF(COLUMN(AU37)=7,AU37,AU37+OFFSET(AU39,0,-5))</f>
        <v>0</v>
      </c>
      <c r="AV39" s="227">
        <f ca="1">IF(COLUMN(AV37)=3,AV37,AV37+OFFSET(AV39,0,-5))</f>
        <v>0</v>
      </c>
      <c r="AW39" s="184">
        <f ca="1">IF(COLUMN(AW37)=4,AW37,AW37+OFFSET(AW39,0,-5))</f>
        <v>0</v>
      </c>
      <c r="AX39" s="184">
        <f ca="1">IF(COLUMN(AX37)=5,AX37,AX37+OFFSET(AX39,0,-5))</f>
        <v>0</v>
      </c>
      <c r="AY39" s="184">
        <f ca="1">IF(COLUMN(AY37)=6,AY37,AY37+OFFSET(AY39,0,-5))</f>
        <v>0</v>
      </c>
      <c r="AZ39" s="185">
        <f ca="1">IF(COLUMN(AZ37)=7,AZ37,AZ37+OFFSET(AZ39,0,-5))</f>
        <v>0</v>
      </c>
      <c r="BA39" s="227">
        <f ca="1">IF(COLUMN(BA37)=3,BA37,BA37+OFFSET(BA39,0,-5))</f>
        <v>0</v>
      </c>
      <c r="BB39" s="184">
        <f ca="1">IF(COLUMN(BB37)=4,BB37,BB37+OFFSET(BB39,0,-5))</f>
        <v>0</v>
      </c>
      <c r="BC39" s="184">
        <f ca="1">IF(COLUMN(BC37)=5,BC37,BC37+OFFSET(BC39,0,-5))</f>
        <v>0</v>
      </c>
      <c r="BD39" s="184">
        <f ca="1">IF(COLUMN(BD37)=6,BD37,BD37+OFFSET(BD39,0,-5))</f>
        <v>0</v>
      </c>
      <c r="BE39" s="185">
        <f ca="1">IF(COLUMN(BE37)=7,BE37,BE37+OFFSET(BE39,0,-5))</f>
        <v>0</v>
      </c>
      <c r="BF39" s="227">
        <f ca="1">IF(COLUMN(BF37)=3,BF37,BF37+OFFSET(BF39,0,-5))</f>
        <v>0</v>
      </c>
      <c r="BG39" s="184">
        <f ca="1">IF(COLUMN(BG37)=4,BG37,BG37+OFFSET(BG39,0,-5))</f>
        <v>0</v>
      </c>
      <c r="BH39" s="184">
        <f ca="1">IF(COLUMN(BH37)=5,BH37,BH37+OFFSET(BH39,0,-5))</f>
        <v>0</v>
      </c>
      <c r="BI39" s="184">
        <f ca="1">IF(COLUMN(BI37)=6,BI37,BI37+OFFSET(BI39,0,-5))</f>
        <v>0</v>
      </c>
      <c r="BJ39" s="185">
        <f ca="1">IF(COLUMN(BJ37)=7,BJ37,BJ37+OFFSET(BJ39,0,-5))</f>
        <v>0</v>
      </c>
      <c r="BK39" s="227">
        <f ca="1">IF(COLUMN(BK37)=3,BK37,BK37+OFFSET(BK39,0,-5))</f>
        <v>0</v>
      </c>
      <c r="BL39" s="184">
        <f ca="1">IF(COLUMN(BL37)=4,BL37,BL37+OFFSET(BL39,0,-5))</f>
        <v>0</v>
      </c>
      <c r="BM39" s="184">
        <f ca="1">IF(COLUMN(BM37)=5,BM37,BM37+OFFSET(BM39,0,-5))</f>
        <v>0</v>
      </c>
      <c r="BN39" s="184">
        <f ca="1">IF(COLUMN(BN37)=6,BN37,BN37+OFFSET(BN39,0,-5))</f>
        <v>0</v>
      </c>
      <c r="BO39" s="185">
        <f ca="1">IF(COLUMN(BO37)=7,BO37,BO37+OFFSET(BO39,0,-5))</f>
        <v>0</v>
      </c>
      <c r="BP39" s="227">
        <f ca="1">IF(COLUMN(BP37)=3,BP37,BP37+OFFSET(BP39,0,-5))</f>
        <v>0</v>
      </c>
      <c r="BQ39" s="184">
        <f ca="1">IF(COLUMN(BQ37)=4,BQ37,BQ37+OFFSET(BQ39,0,-5))</f>
        <v>0</v>
      </c>
      <c r="BR39" s="184">
        <f ca="1">IF(COLUMN(BR37)=5,BR37,BR37+OFFSET(BR39,0,-5))</f>
        <v>0</v>
      </c>
      <c r="BS39" s="184">
        <f ca="1">IF(COLUMN(BS37)=6,BS37,BS37+OFFSET(BS39,0,-5))</f>
        <v>0</v>
      </c>
      <c r="BT39" s="185">
        <f ca="1">IF(COLUMN(BT37)=7,BT37,BT37+OFFSET(BT39,0,-5))</f>
        <v>0</v>
      </c>
      <c r="BU39" s="227">
        <f ca="1">IF(COLUMN(BU37)=3,BU37,BU37+OFFSET(BU39,0,-5))</f>
        <v>0</v>
      </c>
      <c r="BV39" s="184">
        <f ca="1">IF(COLUMN(BV37)=4,BV37,BV37+OFFSET(BV39,0,-5))</f>
        <v>0</v>
      </c>
      <c r="BW39" s="184">
        <f ca="1">IF(COLUMN(BW37)=5,BW37,BW37+OFFSET(BW39,0,-5))</f>
        <v>0</v>
      </c>
      <c r="BX39" s="184">
        <f ca="1">IF(COLUMN(BX37)=6,BX37,BX37+OFFSET(BX39,0,-5))</f>
        <v>0</v>
      </c>
      <c r="BY39" s="185">
        <f ca="1">IF(COLUMN(BY37)=7,BY37,BY37+OFFSET(BY39,0,-5))</f>
        <v>0</v>
      </c>
      <c r="BZ39" s="227">
        <f ca="1">IF(COLUMN(BZ37)=3,BZ37,BZ37+OFFSET(BZ39,0,-5))</f>
        <v>0</v>
      </c>
      <c r="CA39" s="184">
        <f ca="1">IF(COLUMN(CA37)=4,CA37,CA37+OFFSET(CA39,0,-5))</f>
        <v>0</v>
      </c>
      <c r="CB39" s="184">
        <f ca="1">IF(COLUMN(CB37)=5,CB37,CB37+OFFSET(CB39,0,-5))</f>
        <v>0</v>
      </c>
      <c r="CC39" s="184">
        <f ca="1">IF(COLUMN(CC37)=6,CC37,CC37+OFFSET(CC39,0,-5))</f>
        <v>0</v>
      </c>
      <c r="CD39" s="185">
        <f ca="1">IF(COLUMN(CD37)=7,CD37,CD37+OFFSET(CD39,0,-5))</f>
        <v>0</v>
      </c>
      <c r="CE39" s="227">
        <f ca="1">IF(COLUMN(CE37)=3,CE37,CE37+OFFSET(CE39,0,-5))</f>
        <v>0</v>
      </c>
      <c r="CF39" s="184">
        <f ca="1">IF(COLUMN(CF37)=4,CF37,CF37+OFFSET(CF39,0,-5))</f>
        <v>0</v>
      </c>
      <c r="CG39" s="184">
        <f ca="1">IF(COLUMN(CG37)=5,CG37,CG37+OFFSET(CG39,0,-5))</f>
        <v>0</v>
      </c>
      <c r="CH39" s="184">
        <f ca="1">IF(COLUMN(CH37)=6,CH37,CH37+OFFSET(CH39,0,-5))</f>
        <v>0</v>
      </c>
      <c r="CI39" s="185">
        <f ca="1">IF(COLUMN(CI37)=7,CI37,CI37+OFFSET(CI39,0,-5))</f>
        <v>0</v>
      </c>
      <c r="CJ39" s="227">
        <f ca="1">IF(COLUMN(CJ37)=3,CJ37,CJ37+OFFSET(CJ39,0,-5))</f>
        <v>0</v>
      </c>
      <c r="CK39" s="184">
        <f ca="1">IF(COLUMN(CK37)=4,CK37,CK37+OFFSET(CK39,0,-5))</f>
        <v>0</v>
      </c>
      <c r="CL39" s="184">
        <f ca="1">IF(COLUMN(CL37)=5,CL37,CL37+OFFSET(CL39,0,-5))</f>
        <v>0</v>
      </c>
      <c r="CM39" s="184">
        <f ca="1">IF(COLUMN(CM37)=6,CM37,CM37+OFFSET(CM39,0,-5))</f>
        <v>0</v>
      </c>
      <c r="CN39" s="185">
        <f ca="1">IF(COLUMN(CN37)=7,CN37,CN37+OFFSET(CN39,0,-5))</f>
        <v>0</v>
      </c>
      <c r="CO39" s="227">
        <f ca="1">IF(COLUMN(CO37)=3,CO37,CO37+OFFSET(CO39,0,-5))</f>
        <v>0</v>
      </c>
      <c r="CP39" s="184">
        <f ca="1">IF(COLUMN(CP37)=4,CP37,CP37+OFFSET(CP39,0,-5))</f>
        <v>0</v>
      </c>
      <c r="CQ39" s="184">
        <f ca="1">IF(COLUMN(CQ37)=5,CQ37,CQ37+OFFSET(CQ39,0,-5))</f>
        <v>0</v>
      </c>
      <c r="CR39" s="184">
        <f ca="1">IF(COLUMN(CR37)=6,CR37,CR37+OFFSET(CR39,0,-5))</f>
        <v>0</v>
      </c>
      <c r="CS39" s="185">
        <f ca="1">IF(COLUMN(CS37)=7,CS37,CS37+OFFSET(CS39,0,-5))</f>
        <v>0</v>
      </c>
      <c r="CT39" s="227">
        <f ca="1">IF(COLUMN(CT37)=3,CT37,CT37+OFFSET(CT39,0,-5))</f>
        <v>0</v>
      </c>
      <c r="CU39" s="184">
        <f ca="1">IF(COLUMN(CU37)=4,CU37,CU37+OFFSET(CU39,0,-5))</f>
        <v>0</v>
      </c>
      <c r="CV39" s="184">
        <f ca="1">IF(COLUMN(CV37)=5,CV37,CV37+OFFSET(CV39,0,-5))</f>
        <v>0</v>
      </c>
      <c r="CW39" s="184">
        <f ca="1">IF(COLUMN(CW37)=6,CW37,CW37+OFFSET(CW39,0,-5))</f>
        <v>0</v>
      </c>
      <c r="CX39" s="185">
        <f ca="1">IF(COLUMN(CX37)=7,CX37,CX37+OFFSET(CX39,0,-5))</f>
        <v>0</v>
      </c>
      <c r="CY39" s="44"/>
    </row>
    <row r="40" spans="1:103" ht="18.75" x14ac:dyDescent="0.3">
      <c r="A40" s="46"/>
      <c r="B40" s="240" t="s">
        <v>349</v>
      </c>
      <c r="H40" s="44"/>
    </row>
  </sheetData>
  <mergeCells count="21">
    <mergeCell ref="C3:G3"/>
    <mergeCell ref="C4:G4"/>
    <mergeCell ref="H4:L4"/>
    <mergeCell ref="M4:Q4"/>
    <mergeCell ref="R4:V4"/>
    <mergeCell ref="W4:AA4"/>
    <mergeCell ref="AB4:AF4"/>
    <mergeCell ref="AG4:AK4"/>
    <mergeCell ref="AL4:AP4"/>
    <mergeCell ref="AQ4:AU4"/>
    <mergeCell ref="AV4:AZ4"/>
    <mergeCell ref="BA4:BE4"/>
    <mergeCell ref="BF4:BJ4"/>
    <mergeCell ref="BK4:BO4"/>
    <mergeCell ref="BP4:BT4"/>
    <mergeCell ref="CT4:CX4"/>
    <mergeCell ref="BU4:BY4"/>
    <mergeCell ref="BZ4:CD4"/>
    <mergeCell ref="CE4:CI4"/>
    <mergeCell ref="CJ4:CN4"/>
    <mergeCell ref="CO4:CS4"/>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E21"/>
  <sheetViews>
    <sheetView showGridLines="0" workbookViewId="0">
      <pane xSplit="2" ySplit="2" topLeftCell="C19" activePane="bottomRight" state="frozen"/>
      <selection pane="topRight"/>
      <selection pane="bottomLeft"/>
      <selection pane="bottomRight"/>
    </sheetView>
  </sheetViews>
  <sheetFormatPr defaultRowHeight="12.75" x14ac:dyDescent="0.2"/>
  <cols>
    <col min="1" max="1" width="1.7109375" customWidth="1"/>
    <col min="2" max="2" width="52.42578125" customWidth="1"/>
    <col min="3" max="6" width="18.7109375" customWidth="1"/>
    <col min="7" max="7" width="14.42578125" customWidth="1"/>
    <col min="8" max="82" width="18.7109375" customWidth="1"/>
    <col min="83" max="83" width="14.42578125" customWidth="1"/>
  </cols>
  <sheetData>
    <row r="1" spans="1:82" ht="18.75" x14ac:dyDescent="0.3">
      <c r="A1" s="6"/>
    </row>
    <row r="2" spans="1:82" ht="21" x14ac:dyDescent="0.2">
      <c r="B2" s="82" t="s">
        <v>46</v>
      </c>
      <c r="C2" s="82"/>
      <c r="D2" s="82"/>
      <c r="E2" s="82"/>
      <c r="F2" s="82"/>
    </row>
    <row r="3" spans="1:82" ht="15.75" x14ac:dyDescent="0.2">
      <c r="A3" s="22"/>
      <c r="B3" s="242" t="s">
        <v>288</v>
      </c>
      <c r="C3" s="22"/>
      <c r="D3" s="22"/>
      <c r="E3" s="22"/>
      <c r="F3" s="22"/>
      <c r="G3" s="22"/>
    </row>
    <row r="4" spans="1:82" ht="24" customHeight="1" x14ac:dyDescent="0.25">
      <c r="A4" s="22"/>
      <c r="B4" s="241"/>
      <c r="C4" s="92" t="s">
        <v>8</v>
      </c>
      <c r="D4" s="93" t="s">
        <v>10</v>
      </c>
      <c r="E4" s="93" t="s">
        <v>11</v>
      </c>
      <c r="F4" s="94" t="s">
        <v>30</v>
      </c>
      <c r="G4" s="22"/>
    </row>
    <row r="5" spans="1:82" ht="24" customHeight="1" x14ac:dyDescent="0.25">
      <c r="A5" s="22"/>
      <c r="B5" s="86" t="s">
        <v>47</v>
      </c>
      <c r="C5" s="248">
        <v>1501947.49</v>
      </c>
      <c r="D5" s="254">
        <v>2890743.17</v>
      </c>
      <c r="E5" s="254">
        <v>2890743.17</v>
      </c>
      <c r="F5" s="255">
        <v>0</v>
      </c>
      <c r="G5" s="22"/>
    </row>
    <row r="6" spans="1:82" ht="24" customHeight="1" x14ac:dyDescent="0.25">
      <c r="A6" s="22"/>
      <c r="B6" s="86" t="s">
        <v>48</v>
      </c>
      <c r="C6" s="256">
        <v>1405479.59</v>
      </c>
      <c r="D6" s="257">
        <v>2855845.03</v>
      </c>
      <c r="E6" s="257">
        <v>2855845.03</v>
      </c>
      <c r="F6" s="250">
        <v>0</v>
      </c>
      <c r="G6" s="22"/>
    </row>
    <row r="7" spans="1:82" ht="24" customHeight="1" x14ac:dyDescent="0.25">
      <c r="A7" s="22"/>
      <c r="B7" s="87" t="s">
        <v>16</v>
      </c>
      <c r="C7" s="160">
        <f>C5-C6</f>
        <v>96467.899999999907</v>
      </c>
      <c r="D7" s="148">
        <f>D5-D6</f>
        <v>34898.14000000013</v>
      </c>
      <c r="E7" s="148">
        <f>E5-E6</f>
        <v>34898.14000000013</v>
      </c>
      <c r="F7" s="157">
        <f>F5-F6</f>
        <v>0</v>
      </c>
      <c r="G7" s="22"/>
    </row>
    <row r="8" spans="1:82" ht="24" customHeight="1" x14ac:dyDescent="0.25">
      <c r="A8" s="22"/>
      <c r="B8" s="88" t="s">
        <v>49</v>
      </c>
      <c r="C8" s="115">
        <f>IFERROR(C7/C5,0)</f>
        <v>6.4228543702283425E-2</v>
      </c>
      <c r="D8" s="115">
        <f>IFERROR(D7/D5,0)</f>
        <v>1.2072376530081063E-2</v>
      </c>
      <c r="E8" s="115">
        <f>IFERROR(E7/E5,0)</f>
        <v>1.2072376530081063E-2</v>
      </c>
      <c r="F8" s="115">
        <f>IFERROR(F7/F5,0)</f>
        <v>0</v>
      </c>
      <c r="G8" s="22"/>
    </row>
    <row r="9" spans="1:82" x14ac:dyDescent="0.2">
      <c r="A9" s="22"/>
      <c r="B9" s="23"/>
      <c r="C9" s="22"/>
      <c r="D9" s="22"/>
      <c r="E9" s="22"/>
      <c r="F9" s="22"/>
      <c r="G9" s="22"/>
    </row>
    <row r="10" spans="1:82" ht="15.75" x14ac:dyDescent="0.2">
      <c r="A10" s="22"/>
      <c r="B10" s="243" t="s">
        <v>27</v>
      </c>
      <c r="C10" s="20"/>
      <c r="D10" s="20"/>
      <c r="E10" s="20"/>
      <c r="F10" s="20"/>
      <c r="G10" s="21"/>
    </row>
    <row r="11" spans="1:82" ht="24" customHeight="1" x14ac:dyDescent="0.25">
      <c r="A11" s="21"/>
      <c r="B11" s="429" t="s">
        <v>29</v>
      </c>
      <c r="C11" s="472" t="s">
        <v>370</v>
      </c>
      <c r="D11" s="473"/>
      <c r="E11" s="473"/>
      <c r="F11" s="474"/>
      <c r="G11" s="472" t="s">
        <v>371</v>
      </c>
      <c r="H11" s="473"/>
      <c r="I11" s="473"/>
      <c r="J11" s="474"/>
      <c r="K11" s="472" t="s">
        <v>372</v>
      </c>
      <c r="L11" s="473"/>
      <c r="M11" s="473"/>
      <c r="N11" s="474"/>
      <c r="O11" s="472" t="s">
        <v>373</v>
      </c>
      <c r="P11" s="473"/>
      <c r="Q11" s="473"/>
      <c r="R11" s="474"/>
      <c r="S11" s="472" t="s">
        <v>374</v>
      </c>
      <c r="T11" s="473"/>
      <c r="U11" s="473"/>
      <c r="V11" s="474"/>
      <c r="W11" s="472" t="s">
        <v>375</v>
      </c>
      <c r="X11" s="473"/>
      <c r="Y11" s="473"/>
      <c r="Z11" s="474"/>
      <c r="AA11" s="472" t="s">
        <v>376</v>
      </c>
      <c r="AB11" s="473"/>
      <c r="AC11" s="473"/>
      <c r="AD11" s="474"/>
      <c r="AE11" s="472" t="s">
        <v>377</v>
      </c>
      <c r="AF11" s="473"/>
      <c r="AG11" s="473"/>
      <c r="AH11" s="474"/>
      <c r="AI11" s="472" t="s">
        <v>378</v>
      </c>
      <c r="AJ11" s="473"/>
      <c r="AK11" s="473"/>
      <c r="AL11" s="474"/>
      <c r="AM11" s="472" t="s">
        <v>379</v>
      </c>
      <c r="AN11" s="473"/>
      <c r="AO11" s="473"/>
      <c r="AP11" s="474"/>
      <c r="AQ11" s="472" t="s">
        <v>380</v>
      </c>
      <c r="AR11" s="473"/>
      <c r="AS11" s="473"/>
      <c r="AT11" s="474"/>
      <c r="AU11" s="472" t="s">
        <v>381</v>
      </c>
      <c r="AV11" s="473"/>
      <c r="AW11" s="473"/>
      <c r="AX11" s="474"/>
      <c r="AY11" s="472" t="s">
        <v>382</v>
      </c>
      <c r="AZ11" s="473"/>
      <c r="BA11" s="473"/>
      <c r="BB11" s="474"/>
      <c r="BC11" s="472" t="s">
        <v>383</v>
      </c>
      <c r="BD11" s="473"/>
      <c r="BE11" s="473"/>
      <c r="BF11" s="474"/>
      <c r="BG11" s="472" t="s">
        <v>384</v>
      </c>
      <c r="BH11" s="473"/>
      <c r="BI11" s="473"/>
      <c r="BJ11" s="474"/>
      <c r="BK11" s="472" t="s">
        <v>385</v>
      </c>
      <c r="BL11" s="473"/>
      <c r="BM11" s="473"/>
      <c r="BN11" s="474"/>
      <c r="BO11" s="472" t="s">
        <v>386</v>
      </c>
      <c r="BP11" s="473"/>
      <c r="BQ11" s="473"/>
      <c r="BR11" s="474"/>
      <c r="BS11" s="472" t="s">
        <v>387</v>
      </c>
      <c r="BT11" s="473"/>
      <c r="BU11" s="473"/>
      <c r="BV11" s="474"/>
      <c r="BW11" s="472" t="s">
        <v>388</v>
      </c>
      <c r="BX11" s="473"/>
      <c r="BY11" s="473"/>
      <c r="BZ11" s="474"/>
      <c r="CA11" s="472" t="s">
        <v>389</v>
      </c>
      <c r="CB11" s="473"/>
      <c r="CC11" s="473"/>
      <c r="CD11" s="474"/>
    </row>
    <row r="12" spans="1:82" ht="24" customHeight="1" x14ac:dyDescent="0.25">
      <c r="A12" s="22"/>
      <c r="B12" s="131"/>
      <c r="C12" s="92" t="s">
        <v>8</v>
      </c>
      <c r="D12" s="93" t="s">
        <v>10</v>
      </c>
      <c r="E12" s="93" t="s">
        <v>11</v>
      </c>
      <c r="F12" s="94" t="s">
        <v>30</v>
      </c>
      <c r="G12" s="92" t="s">
        <v>8</v>
      </c>
      <c r="H12" s="93" t="s">
        <v>10</v>
      </c>
      <c r="I12" s="93" t="s">
        <v>11</v>
      </c>
      <c r="J12" s="94" t="s">
        <v>30</v>
      </c>
      <c r="K12" s="92" t="s">
        <v>8</v>
      </c>
      <c r="L12" s="93" t="s">
        <v>10</v>
      </c>
      <c r="M12" s="93" t="s">
        <v>11</v>
      </c>
      <c r="N12" s="94" t="s">
        <v>30</v>
      </c>
      <c r="O12" s="92" t="s">
        <v>8</v>
      </c>
      <c r="P12" s="93" t="s">
        <v>10</v>
      </c>
      <c r="Q12" s="93" t="s">
        <v>11</v>
      </c>
      <c r="R12" s="94" t="s">
        <v>30</v>
      </c>
      <c r="S12" s="92" t="s">
        <v>8</v>
      </c>
      <c r="T12" s="93" t="s">
        <v>10</v>
      </c>
      <c r="U12" s="93" t="s">
        <v>11</v>
      </c>
      <c r="V12" s="94" t="s">
        <v>30</v>
      </c>
      <c r="W12" s="92" t="s">
        <v>8</v>
      </c>
      <c r="X12" s="93" t="s">
        <v>10</v>
      </c>
      <c r="Y12" s="93" t="s">
        <v>11</v>
      </c>
      <c r="Z12" s="94" t="s">
        <v>30</v>
      </c>
      <c r="AA12" s="92" t="s">
        <v>8</v>
      </c>
      <c r="AB12" s="93" t="s">
        <v>10</v>
      </c>
      <c r="AC12" s="93" t="s">
        <v>11</v>
      </c>
      <c r="AD12" s="94" t="s">
        <v>30</v>
      </c>
      <c r="AE12" s="92" t="s">
        <v>8</v>
      </c>
      <c r="AF12" s="93" t="s">
        <v>10</v>
      </c>
      <c r="AG12" s="93" t="s">
        <v>11</v>
      </c>
      <c r="AH12" s="94" t="s">
        <v>30</v>
      </c>
      <c r="AI12" s="92" t="s">
        <v>8</v>
      </c>
      <c r="AJ12" s="93" t="s">
        <v>10</v>
      </c>
      <c r="AK12" s="93" t="s">
        <v>11</v>
      </c>
      <c r="AL12" s="94" t="s">
        <v>30</v>
      </c>
      <c r="AM12" s="92" t="s">
        <v>8</v>
      </c>
      <c r="AN12" s="93" t="s">
        <v>10</v>
      </c>
      <c r="AO12" s="93" t="s">
        <v>11</v>
      </c>
      <c r="AP12" s="94" t="s">
        <v>30</v>
      </c>
      <c r="AQ12" s="92" t="s">
        <v>8</v>
      </c>
      <c r="AR12" s="93" t="s">
        <v>10</v>
      </c>
      <c r="AS12" s="93" t="s">
        <v>11</v>
      </c>
      <c r="AT12" s="94" t="s">
        <v>30</v>
      </c>
      <c r="AU12" s="92" t="s">
        <v>8</v>
      </c>
      <c r="AV12" s="93" t="s">
        <v>10</v>
      </c>
      <c r="AW12" s="93" t="s">
        <v>11</v>
      </c>
      <c r="AX12" s="94" t="s">
        <v>30</v>
      </c>
      <c r="AY12" s="92" t="s">
        <v>8</v>
      </c>
      <c r="AZ12" s="93" t="s">
        <v>10</v>
      </c>
      <c r="BA12" s="93" t="s">
        <v>11</v>
      </c>
      <c r="BB12" s="94" t="s">
        <v>30</v>
      </c>
      <c r="BC12" s="92" t="s">
        <v>8</v>
      </c>
      <c r="BD12" s="93" t="s">
        <v>10</v>
      </c>
      <c r="BE12" s="93" t="s">
        <v>11</v>
      </c>
      <c r="BF12" s="94" t="s">
        <v>30</v>
      </c>
      <c r="BG12" s="92" t="s">
        <v>8</v>
      </c>
      <c r="BH12" s="93" t="s">
        <v>10</v>
      </c>
      <c r="BI12" s="93" t="s">
        <v>11</v>
      </c>
      <c r="BJ12" s="94" t="s">
        <v>30</v>
      </c>
      <c r="BK12" s="92" t="s">
        <v>8</v>
      </c>
      <c r="BL12" s="93" t="s">
        <v>10</v>
      </c>
      <c r="BM12" s="93" t="s">
        <v>11</v>
      </c>
      <c r="BN12" s="94" t="s">
        <v>30</v>
      </c>
      <c r="BO12" s="92" t="s">
        <v>8</v>
      </c>
      <c r="BP12" s="93" t="s">
        <v>10</v>
      </c>
      <c r="BQ12" s="93" t="s">
        <v>11</v>
      </c>
      <c r="BR12" s="94" t="s">
        <v>30</v>
      </c>
      <c r="BS12" s="92" t="s">
        <v>8</v>
      </c>
      <c r="BT12" s="93" t="s">
        <v>10</v>
      </c>
      <c r="BU12" s="93" t="s">
        <v>11</v>
      </c>
      <c r="BV12" s="94" t="s">
        <v>30</v>
      </c>
      <c r="BW12" s="92" t="s">
        <v>8</v>
      </c>
      <c r="BX12" s="93" t="s">
        <v>10</v>
      </c>
      <c r="BY12" s="93" t="s">
        <v>11</v>
      </c>
      <c r="BZ12" s="94" t="s">
        <v>30</v>
      </c>
      <c r="CA12" s="92" t="s">
        <v>8</v>
      </c>
      <c r="CB12" s="93" t="s">
        <v>10</v>
      </c>
      <c r="CC12" s="93" t="s">
        <v>11</v>
      </c>
      <c r="CD12" s="94" t="s">
        <v>30</v>
      </c>
    </row>
    <row r="13" spans="1:82" ht="24" customHeight="1" x14ac:dyDescent="0.25">
      <c r="A13" s="22"/>
      <c r="B13" s="120" t="s">
        <v>340</v>
      </c>
      <c r="C13" s="244">
        <v>79189</v>
      </c>
      <c r="D13" s="245">
        <v>0</v>
      </c>
      <c r="E13" s="245">
        <v>0</v>
      </c>
      <c r="F13" s="246">
        <v>0</v>
      </c>
      <c r="G13" s="244">
        <v>70072</v>
      </c>
      <c r="H13" s="245">
        <v>12147</v>
      </c>
      <c r="I13" s="245">
        <v>12147</v>
      </c>
      <c r="J13" s="246">
        <v>0</v>
      </c>
      <c r="K13" s="244">
        <v>38480</v>
      </c>
      <c r="L13" s="245">
        <v>2486</v>
      </c>
      <c r="M13" s="245">
        <v>2486</v>
      </c>
      <c r="N13" s="246">
        <v>0</v>
      </c>
      <c r="O13" s="244">
        <v>25730</v>
      </c>
      <c r="P13" s="245">
        <v>373931.3</v>
      </c>
      <c r="Q13" s="245">
        <v>373931.3</v>
      </c>
      <c r="R13" s="246">
        <v>0</v>
      </c>
      <c r="S13" s="244">
        <v>78205.460000000006</v>
      </c>
      <c r="T13" s="245">
        <v>1647</v>
      </c>
      <c r="U13" s="245">
        <v>1647</v>
      </c>
      <c r="V13" s="246">
        <v>0</v>
      </c>
      <c r="W13" s="244">
        <v>28986.47</v>
      </c>
      <c r="X13" s="245">
        <v>8366</v>
      </c>
      <c r="Y13" s="245">
        <v>8366</v>
      </c>
      <c r="Z13" s="246">
        <v>0</v>
      </c>
      <c r="AA13" s="244">
        <v>14146.12</v>
      </c>
      <c r="AB13" s="245">
        <v>13770</v>
      </c>
      <c r="AC13" s="245">
        <v>13770</v>
      </c>
      <c r="AD13" s="246">
        <v>0</v>
      </c>
      <c r="AE13" s="244">
        <v>13878.37</v>
      </c>
      <c r="AF13" s="245">
        <v>112642.39</v>
      </c>
      <c r="AG13" s="245">
        <v>112642.39</v>
      </c>
      <c r="AH13" s="246">
        <v>0</v>
      </c>
      <c r="AI13" s="244">
        <v>199270.23</v>
      </c>
      <c r="AJ13" s="245">
        <v>208183.93</v>
      </c>
      <c r="AK13" s="245">
        <v>208183.93</v>
      </c>
      <c r="AL13" s="246">
        <v>0</v>
      </c>
      <c r="AM13" s="244">
        <v>56941.64</v>
      </c>
      <c r="AN13" s="245">
        <v>16596.349999999999</v>
      </c>
      <c r="AO13" s="245">
        <v>16596.349999999999</v>
      </c>
      <c r="AP13" s="246">
        <v>0</v>
      </c>
      <c r="AQ13" s="244">
        <v>21127</v>
      </c>
      <c r="AR13" s="245">
        <v>112842.66</v>
      </c>
      <c r="AS13" s="245">
        <v>112842.66</v>
      </c>
      <c r="AT13" s="246">
        <v>0</v>
      </c>
      <c r="AU13" s="244">
        <v>56668.15</v>
      </c>
      <c r="AV13" s="245">
        <v>79689.42</v>
      </c>
      <c r="AW13" s="245">
        <v>79689.42</v>
      </c>
      <c r="AX13" s="246">
        <v>0</v>
      </c>
      <c r="AY13" s="244">
        <v>35635.39</v>
      </c>
      <c r="AZ13" s="245">
        <v>315521.49</v>
      </c>
      <c r="BA13" s="245">
        <v>315521.49</v>
      </c>
      <c r="BB13" s="246">
        <v>0</v>
      </c>
      <c r="BC13" s="244">
        <v>176510</v>
      </c>
      <c r="BD13" s="245">
        <v>895075</v>
      </c>
      <c r="BE13" s="245">
        <v>895075</v>
      </c>
      <c r="BF13" s="246">
        <v>0</v>
      </c>
      <c r="BG13" s="244">
        <v>123163</v>
      </c>
      <c r="BH13" s="245">
        <v>174718</v>
      </c>
      <c r="BI13" s="245">
        <v>174718</v>
      </c>
      <c r="BJ13" s="246">
        <v>0</v>
      </c>
      <c r="BK13" s="244">
        <v>103331</v>
      </c>
      <c r="BL13" s="245">
        <v>173079</v>
      </c>
      <c r="BM13" s="245">
        <v>173079</v>
      </c>
      <c r="BN13" s="246">
        <v>0</v>
      </c>
      <c r="BO13" s="244">
        <v>193734</v>
      </c>
      <c r="BP13" s="245">
        <v>125485</v>
      </c>
      <c r="BQ13" s="245">
        <v>125485</v>
      </c>
      <c r="BR13" s="246">
        <v>0</v>
      </c>
      <c r="BS13" s="244">
        <v>41221.699999999997</v>
      </c>
      <c r="BT13" s="245">
        <v>113629.2</v>
      </c>
      <c r="BU13" s="245">
        <v>113629.2</v>
      </c>
      <c r="BV13" s="246">
        <v>0</v>
      </c>
      <c r="BW13" s="244">
        <v>45657.96</v>
      </c>
      <c r="BX13" s="245">
        <v>100933.43</v>
      </c>
      <c r="BY13" s="245">
        <v>100933.43</v>
      </c>
      <c r="BZ13" s="246">
        <v>0</v>
      </c>
      <c r="CA13" s="244">
        <v>100000</v>
      </c>
      <c r="CB13" s="245">
        <v>50000</v>
      </c>
      <c r="CC13" s="245">
        <v>50000</v>
      </c>
      <c r="CD13" s="246">
        <v>0</v>
      </c>
    </row>
    <row r="14" spans="1:82" ht="24" customHeight="1" x14ac:dyDescent="0.25">
      <c r="A14" s="22"/>
      <c r="B14" s="120" t="s">
        <v>48</v>
      </c>
      <c r="C14" s="147">
        <f t="shared" ref="C14:AH14" si="0">C15+C16</f>
        <v>52707.06</v>
      </c>
      <c r="D14" s="148">
        <f t="shared" si="0"/>
        <v>0</v>
      </c>
      <c r="E14" s="148">
        <f t="shared" si="0"/>
        <v>0</v>
      </c>
      <c r="F14" s="156">
        <f t="shared" si="0"/>
        <v>0</v>
      </c>
      <c r="G14" s="147">
        <f t="shared" si="0"/>
        <v>64856.52</v>
      </c>
      <c r="H14" s="148">
        <f t="shared" si="0"/>
        <v>12147.3</v>
      </c>
      <c r="I14" s="148">
        <f t="shared" si="0"/>
        <v>12147.3</v>
      </c>
      <c r="J14" s="156">
        <f t="shared" si="0"/>
        <v>0</v>
      </c>
      <c r="K14" s="147">
        <f t="shared" si="0"/>
        <v>116747.56</v>
      </c>
      <c r="L14" s="148">
        <f t="shared" si="0"/>
        <v>15573.3</v>
      </c>
      <c r="M14" s="148">
        <f t="shared" si="0"/>
        <v>15573.3</v>
      </c>
      <c r="N14" s="156">
        <f t="shared" si="0"/>
        <v>0</v>
      </c>
      <c r="O14" s="147">
        <f t="shared" si="0"/>
        <v>19055.28</v>
      </c>
      <c r="P14" s="148">
        <f t="shared" si="0"/>
        <v>373931.3</v>
      </c>
      <c r="Q14" s="148">
        <f t="shared" si="0"/>
        <v>373931.3</v>
      </c>
      <c r="R14" s="156">
        <f t="shared" si="0"/>
        <v>0</v>
      </c>
      <c r="S14" s="147">
        <f t="shared" si="0"/>
        <v>19281.28</v>
      </c>
      <c r="T14" s="148">
        <f t="shared" si="0"/>
        <v>0</v>
      </c>
      <c r="U14" s="148">
        <f t="shared" si="0"/>
        <v>0</v>
      </c>
      <c r="V14" s="156">
        <f t="shared" si="0"/>
        <v>0</v>
      </c>
      <c r="W14" s="147">
        <f t="shared" si="0"/>
        <v>83980.31</v>
      </c>
      <c r="X14" s="148">
        <f t="shared" si="0"/>
        <v>8217.18</v>
      </c>
      <c r="Y14" s="148">
        <f t="shared" si="0"/>
        <v>8217.18</v>
      </c>
      <c r="Z14" s="156">
        <f t="shared" si="0"/>
        <v>0</v>
      </c>
      <c r="AA14" s="147">
        <f t="shared" si="0"/>
        <v>9722.1200000000008</v>
      </c>
      <c r="AB14" s="148">
        <f t="shared" si="0"/>
        <v>13770</v>
      </c>
      <c r="AC14" s="148">
        <f t="shared" si="0"/>
        <v>13770</v>
      </c>
      <c r="AD14" s="156">
        <f t="shared" si="0"/>
        <v>0</v>
      </c>
      <c r="AE14" s="147">
        <f t="shared" si="0"/>
        <v>8755.57</v>
      </c>
      <c r="AF14" s="148">
        <f t="shared" si="0"/>
        <v>111170.89</v>
      </c>
      <c r="AG14" s="148">
        <f t="shared" si="0"/>
        <v>111170.89</v>
      </c>
      <c r="AH14" s="156">
        <f t="shared" si="0"/>
        <v>0</v>
      </c>
      <c r="AI14" s="147">
        <f t="shared" ref="AI14:BN14" si="1">AI15+AI16</f>
        <v>187755.47</v>
      </c>
      <c r="AJ14" s="148">
        <f t="shared" si="1"/>
        <v>312626.2</v>
      </c>
      <c r="AK14" s="148">
        <f t="shared" si="1"/>
        <v>312626.2</v>
      </c>
      <c r="AL14" s="156">
        <f t="shared" si="1"/>
        <v>0</v>
      </c>
      <c r="AM14" s="147">
        <f t="shared" si="1"/>
        <v>21132.21</v>
      </c>
      <c r="AN14" s="148">
        <f t="shared" si="1"/>
        <v>17515.32</v>
      </c>
      <c r="AO14" s="148">
        <f t="shared" si="1"/>
        <v>17515.32</v>
      </c>
      <c r="AP14" s="156">
        <f t="shared" si="1"/>
        <v>0</v>
      </c>
      <c r="AQ14" s="147">
        <f t="shared" si="1"/>
        <v>20842.810000000001</v>
      </c>
      <c r="AR14" s="148">
        <f t="shared" si="1"/>
        <v>27003.45</v>
      </c>
      <c r="AS14" s="148">
        <f t="shared" si="1"/>
        <v>27003.45</v>
      </c>
      <c r="AT14" s="156">
        <f t="shared" si="1"/>
        <v>0</v>
      </c>
      <c r="AU14" s="147">
        <f t="shared" si="1"/>
        <v>101902.8</v>
      </c>
      <c r="AV14" s="148">
        <f t="shared" si="1"/>
        <v>40187.61</v>
      </c>
      <c r="AW14" s="148">
        <f t="shared" si="1"/>
        <v>40187.61</v>
      </c>
      <c r="AX14" s="156">
        <f t="shared" si="1"/>
        <v>0</v>
      </c>
      <c r="AY14" s="147">
        <f t="shared" si="1"/>
        <v>25849.119999999999</v>
      </c>
      <c r="AZ14" s="148">
        <f t="shared" si="1"/>
        <v>304216.58</v>
      </c>
      <c r="BA14" s="148">
        <f t="shared" si="1"/>
        <v>304216.58</v>
      </c>
      <c r="BB14" s="156">
        <f t="shared" si="1"/>
        <v>0</v>
      </c>
      <c r="BC14" s="147">
        <f t="shared" si="1"/>
        <v>29984.959999999999</v>
      </c>
      <c r="BD14" s="148">
        <f t="shared" si="1"/>
        <v>876618.82</v>
      </c>
      <c r="BE14" s="148">
        <f t="shared" si="1"/>
        <v>876618.82</v>
      </c>
      <c r="BF14" s="156">
        <f t="shared" si="1"/>
        <v>0</v>
      </c>
      <c r="BG14" s="147">
        <f t="shared" si="1"/>
        <v>296749.59999999998</v>
      </c>
      <c r="BH14" s="148">
        <f t="shared" si="1"/>
        <v>209178.83</v>
      </c>
      <c r="BI14" s="148">
        <f t="shared" si="1"/>
        <v>209178.83</v>
      </c>
      <c r="BJ14" s="156">
        <f t="shared" si="1"/>
        <v>0</v>
      </c>
      <c r="BK14" s="147">
        <f t="shared" si="1"/>
        <v>15231.09</v>
      </c>
      <c r="BL14" s="148">
        <f t="shared" si="1"/>
        <v>173520.33</v>
      </c>
      <c r="BM14" s="148">
        <f t="shared" si="1"/>
        <v>173520.33</v>
      </c>
      <c r="BN14" s="156">
        <f t="shared" si="1"/>
        <v>0</v>
      </c>
      <c r="BO14" s="147">
        <f t="shared" ref="BO14:CD14" si="2">BO15+BO16</f>
        <v>13991.75</v>
      </c>
      <c r="BP14" s="148">
        <f t="shared" si="2"/>
        <v>99048.389999999985</v>
      </c>
      <c r="BQ14" s="148">
        <f t="shared" si="2"/>
        <v>99048.389999999985</v>
      </c>
      <c r="BR14" s="156">
        <f t="shared" si="2"/>
        <v>0</v>
      </c>
      <c r="BS14" s="147">
        <f t="shared" si="2"/>
        <v>301502.5</v>
      </c>
      <c r="BT14" s="148">
        <f t="shared" si="2"/>
        <v>119648.38</v>
      </c>
      <c r="BU14" s="148">
        <f t="shared" si="2"/>
        <v>119648.38</v>
      </c>
      <c r="BV14" s="156">
        <f t="shared" si="2"/>
        <v>0</v>
      </c>
      <c r="BW14" s="147">
        <f t="shared" si="2"/>
        <v>9389.44</v>
      </c>
      <c r="BX14" s="148">
        <f t="shared" si="2"/>
        <v>99893.4</v>
      </c>
      <c r="BY14" s="148">
        <f t="shared" si="2"/>
        <v>99893.4</v>
      </c>
      <c r="BZ14" s="156">
        <f t="shared" si="2"/>
        <v>0</v>
      </c>
      <c r="CA14" s="147">
        <f t="shared" si="2"/>
        <v>6042.14</v>
      </c>
      <c r="CB14" s="148">
        <f t="shared" si="2"/>
        <v>27396.07</v>
      </c>
      <c r="CC14" s="148">
        <f t="shared" si="2"/>
        <v>27396.07</v>
      </c>
      <c r="CD14" s="156">
        <f t="shared" si="2"/>
        <v>0</v>
      </c>
    </row>
    <row r="15" spans="1:82" ht="22.5" customHeight="1" x14ac:dyDescent="0.25">
      <c r="A15" s="22"/>
      <c r="B15" s="123" t="s">
        <v>302</v>
      </c>
      <c r="C15" s="247">
        <v>52707.06</v>
      </c>
      <c r="D15" s="248">
        <v>0</v>
      </c>
      <c r="E15" s="249">
        <v>0</v>
      </c>
      <c r="F15" s="250">
        <v>0</v>
      </c>
      <c r="G15" s="247">
        <v>64856.52</v>
      </c>
      <c r="H15" s="248">
        <v>12147.3</v>
      </c>
      <c r="I15" s="249">
        <v>12147.3</v>
      </c>
      <c r="J15" s="250">
        <v>0</v>
      </c>
      <c r="K15" s="247">
        <v>116747.56</v>
      </c>
      <c r="L15" s="248">
        <v>15573.3</v>
      </c>
      <c r="M15" s="249">
        <v>15573.3</v>
      </c>
      <c r="N15" s="250">
        <v>0</v>
      </c>
      <c r="O15" s="247">
        <v>19055.28</v>
      </c>
      <c r="P15" s="248">
        <v>373931.3</v>
      </c>
      <c r="Q15" s="249">
        <v>373931.3</v>
      </c>
      <c r="R15" s="250">
        <v>0</v>
      </c>
      <c r="S15" s="247">
        <v>19281.28</v>
      </c>
      <c r="T15" s="248">
        <v>0</v>
      </c>
      <c r="U15" s="249">
        <v>0</v>
      </c>
      <c r="V15" s="250">
        <v>0</v>
      </c>
      <c r="W15" s="247">
        <v>83980.31</v>
      </c>
      <c r="X15" s="248">
        <v>8217.18</v>
      </c>
      <c r="Y15" s="249">
        <v>8217.18</v>
      </c>
      <c r="Z15" s="250">
        <v>0</v>
      </c>
      <c r="AA15" s="247">
        <v>9722.1200000000008</v>
      </c>
      <c r="AB15" s="248">
        <v>13770</v>
      </c>
      <c r="AC15" s="249">
        <v>13770</v>
      </c>
      <c r="AD15" s="250">
        <v>0</v>
      </c>
      <c r="AE15" s="247">
        <v>8755.57</v>
      </c>
      <c r="AF15" s="248">
        <v>111170.89</v>
      </c>
      <c r="AG15" s="249">
        <v>111170.89</v>
      </c>
      <c r="AH15" s="250">
        <v>0</v>
      </c>
      <c r="AI15" s="247">
        <v>187755.47</v>
      </c>
      <c r="AJ15" s="248">
        <v>312626.2</v>
      </c>
      <c r="AK15" s="249">
        <v>312626.2</v>
      </c>
      <c r="AL15" s="250">
        <v>0</v>
      </c>
      <c r="AM15" s="247">
        <v>21132.21</v>
      </c>
      <c r="AN15" s="248">
        <v>17515.32</v>
      </c>
      <c r="AO15" s="249">
        <v>17515.32</v>
      </c>
      <c r="AP15" s="250">
        <v>0</v>
      </c>
      <c r="AQ15" s="247">
        <v>20842.810000000001</v>
      </c>
      <c r="AR15" s="248">
        <v>27003.45</v>
      </c>
      <c r="AS15" s="249">
        <v>27003.45</v>
      </c>
      <c r="AT15" s="250">
        <v>0</v>
      </c>
      <c r="AU15" s="247">
        <v>101902.8</v>
      </c>
      <c r="AV15" s="248">
        <v>40187.61</v>
      </c>
      <c r="AW15" s="249">
        <v>40187.61</v>
      </c>
      <c r="AX15" s="250">
        <v>0</v>
      </c>
      <c r="AY15" s="247">
        <v>25849.119999999999</v>
      </c>
      <c r="AZ15" s="248">
        <v>304216.58</v>
      </c>
      <c r="BA15" s="249">
        <v>304216.58</v>
      </c>
      <c r="BB15" s="250">
        <v>0</v>
      </c>
      <c r="BC15" s="247">
        <v>29984.959999999999</v>
      </c>
      <c r="BD15" s="248">
        <v>876618.82</v>
      </c>
      <c r="BE15" s="249">
        <v>876618.82</v>
      </c>
      <c r="BF15" s="250">
        <v>0</v>
      </c>
      <c r="BG15" s="247">
        <v>296749.59999999998</v>
      </c>
      <c r="BH15" s="248">
        <v>209178.83</v>
      </c>
      <c r="BI15" s="249">
        <v>209178.83</v>
      </c>
      <c r="BJ15" s="250">
        <v>0</v>
      </c>
      <c r="BK15" s="247">
        <v>15231.09</v>
      </c>
      <c r="BL15" s="248">
        <v>173520.33</v>
      </c>
      <c r="BM15" s="249">
        <v>173520.33</v>
      </c>
      <c r="BN15" s="250">
        <v>0</v>
      </c>
      <c r="BO15" s="247">
        <v>13991.75</v>
      </c>
      <c r="BP15" s="248">
        <v>119388.93</v>
      </c>
      <c r="BQ15" s="249">
        <v>119388.93</v>
      </c>
      <c r="BR15" s="250">
        <v>0</v>
      </c>
      <c r="BS15" s="247">
        <v>301502.5</v>
      </c>
      <c r="BT15" s="248">
        <v>113489.52</v>
      </c>
      <c r="BU15" s="249">
        <v>113489.52</v>
      </c>
      <c r="BV15" s="250">
        <v>0</v>
      </c>
      <c r="BW15" s="247">
        <v>9389.44</v>
      </c>
      <c r="BX15" s="248">
        <v>99893.4</v>
      </c>
      <c r="BY15" s="249">
        <v>99893.4</v>
      </c>
      <c r="BZ15" s="250">
        <v>0</v>
      </c>
      <c r="CA15" s="247">
        <v>6042.14</v>
      </c>
      <c r="CB15" s="248">
        <v>27396.07</v>
      </c>
      <c r="CC15" s="249">
        <v>27396.07</v>
      </c>
      <c r="CD15" s="250">
        <v>0</v>
      </c>
    </row>
    <row r="16" spans="1:82" ht="32.25" customHeight="1" x14ac:dyDescent="0.25">
      <c r="A16" s="22"/>
      <c r="B16" s="123" t="s">
        <v>305</v>
      </c>
      <c r="C16" s="251">
        <f t="shared" ref="C16:AH16" si="3">C17-C18</f>
        <v>0</v>
      </c>
      <c r="D16" s="252">
        <f t="shared" si="3"/>
        <v>0</v>
      </c>
      <c r="E16" s="252">
        <f t="shared" si="3"/>
        <v>0</v>
      </c>
      <c r="F16" s="253">
        <f t="shared" si="3"/>
        <v>0</v>
      </c>
      <c r="G16" s="251">
        <f t="shared" si="3"/>
        <v>0</v>
      </c>
      <c r="H16" s="252">
        <f t="shared" si="3"/>
        <v>0</v>
      </c>
      <c r="I16" s="252">
        <f t="shared" si="3"/>
        <v>0</v>
      </c>
      <c r="J16" s="253">
        <f t="shared" si="3"/>
        <v>0</v>
      </c>
      <c r="K16" s="251">
        <f t="shared" si="3"/>
        <v>0</v>
      </c>
      <c r="L16" s="252">
        <f t="shared" si="3"/>
        <v>0</v>
      </c>
      <c r="M16" s="252">
        <f t="shared" si="3"/>
        <v>0</v>
      </c>
      <c r="N16" s="253">
        <f t="shared" si="3"/>
        <v>0</v>
      </c>
      <c r="O16" s="251">
        <f t="shared" si="3"/>
        <v>0</v>
      </c>
      <c r="P16" s="252">
        <f t="shared" si="3"/>
        <v>0</v>
      </c>
      <c r="Q16" s="252">
        <f t="shared" si="3"/>
        <v>0</v>
      </c>
      <c r="R16" s="253">
        <f t="shared" si="3"/>
        <v>0</v>
      </c>
      <c r="S16" s="251">
        <f t="shared" si="3"/>
        <v>0</v>
      </c>
      <c r="T16" s="252">
        <f t="shared" si="3"/>
        <v>0</v>
      </c>
      <c r="U16" s="252">
        <f t="shared" si="3"/>
        <v>0</v>
      </c>
      <c r="V16" s="253">
        <f t="shared" si="3"/>
        <v>0</v>
      </c>
      <c r="W16" s="251">
        <f t="shared" si="3"/>
        <v>0</v>
      </c>
      <c r="X16" s="252">
        <f t="shared" si="3"/>
        <v>0</v>
      </c>
      <c r="Y16" s="252">
        <f t="shared" si="3"/>
        <v>0</v>
      </c>
      <c r="Z16" s="253">
        <f t="shared" si="3"/>
        <v>0</v>
      </c>
      <c r="AA16" s="251">
        <f t="shared" si="3"/>
        <v>0</v>
      </c>
      <c r="AB16" s="252">
        <f t="shared" si="3"/>
        <v>0</v>
      </c>
      <c r="AC16" s="252">
        <f t="shared" si="3"/>
        <v>0</v>
      </c>
      <c r="AD16" s="253">
        <f t="shared" si="3"/>
        <v>0</v>
      </c>
      <c r="AE16" s="251">
        <f t="shared" si="3"/>
        <v>0</v>
      </c>
      <c r="AF16" s="252">
        <f t="shared" si="3"/>
        <v>0</v>
      </c>
      <c r="AG16" s="252">
        <f t="shared" si="3"/>
        <v>0</v>
      </c>
      <c r="AH16" s="253">
        <f t="shared" si="3"/>
        <v>0</v>
      </c>
      <c r="AI16" s="251">
        <f t="shared" ref="AI16:BN16" si="4">AI17-AI18</f>
        <v>0</v>
      </c>
      <c r="AJ16" s="252">
        <f t="shared" si="4"/>
        <v>0</v>
      </c>
      <c r="AK16" s="252">
        <f t="shared" si="4"/>
        <v>0</v>
      </c>
      <c r="AL16" s="253">
        <f t="shared" si="4"/>
        <v>0</v>
      </c>
      <c r="AM16" s="251">
        <f t="shared" si="4"/>
        <v>0</v>
      </c>
      <c r="AN16" s="252">
        <f t="shared" si="4"/>
        <v>0</v>
      </c>
      <c r="AO16" s="252">
        <f t="shared" si="4"/>
        <v>0</v>
      </c>
      <c r="AP16" s="253">
        <f t="shared" si="4"/>
        <v>0</v>
      </c>
      <c r="AQ16" s="251">
        <f t="shared" si="4"/>
        <v>0</v>
      </c>
      <c r="AR16" s="252">
        <f t="shared" si="4"/>
        <v>0</v>
      </c>
      <c r="AS16" s="252">
        <f t="shared" si="4"/>
        <v>0</v>
      </c>
      <c r="AT16" s="253">
        <f t="shared" si="4"/>
        <v>0</v>
      </c>
      <c r="AU16" s="251">
        <f t="shared" si="4"/>
        <v>0</v>
      </c>
      <c r="AV16" s="252">
        <f t="shared" si="4"/>
        <v>0</v>
      </c>
      <c r="AW16" s="252">
        <f t="shared" si="4"/>
        <v>0</v>
      </c>
      <c r="AX16" s="253">
        <f t="shared" si="4"/>
        <v>0</v>
      </c>
      <c r="AY16" s="251">
        <f t="shared" si="4"/>
        <v>0</v>
      </c>
      <c r="AZ16" s="252">
        <f t="shared" si="4"/>
        <v>0</v>
      </c>
      <c r="BA16" s="252">
        <f t="shared" si="4"/>
        <v>0</v>
      </c>
      <c r="BB16" s="253">
        <f t="shared" si="4"/>
        <v>0</v>
      </c>
      <c r="BC16" s="251">
        <f t="shared" si="4"/>
        <v>0</v>
      </c>
      <c r="BD16" s="252">
        <f t="shared" si="4"/>
        <v>0</v>
      </c>
      <c r="BE16" s="252">
        <f t="shared" si="4"/>
        <v>0</v>
      </c>
      <c r="BF16" s="253">
        <f t="shared" si="4"/>
        <v>0</v>
      </c>
      <c r="BG16" s="251">
        <f t="shared" si="4"/>
        <v>0</v>
      </c>
      <c r="BH16" s="252">
        <f t="shared" si="4"/>
        <v>0</v>
      </c>
      <c r="BI16" s="252">
        <f t="shared" si="4"/>
        <v>0</v>
      </c>
      <c r="BJ16" s="253">
        <f t="shared" si="4"/>
        <v>0</v>
      </c>
      <c r="BK16" s="251">
        <f t="shared" si="4"/>
        <v>0</v>
      </c>
      <c r="BL16" s="252">
        <f t="shared" si="4"/>
        <v>0</v>
      </c>
      <c r="BM16" s="252">
        <f t="shared" si="4"/>
        <v>0</v>
      </c>
      <c r="BN16" s="253">
        <f t="shared" si="4"/>
        <v>0</v>
      </c>
      <c r="BO16" s="251">
        <f t="shared" ref="BO16:CD16" si="5">BO17-BO18</f>
        <v>0</v>
      </c>
      <c r="BP16" s="252">
        <f t="shared" si="5"/>
        <v>-20340.54</v>
      </c>
      <c r="BQ16" s="252">
        <f t="shared" si="5"/>
        <v>-20340.54</v>
      </c>
      <c r="BR16" s="253">
        <f t="shared" si="5"/>
        <v>0</v>
      </c>
      <c r="BS16" s="251">
        <f t="shared" si="5"/>
        <v>0</v>
      </c>
      <c r="BT16" s="252">
        <f t="shared" si="5"/>
        <v>6158.86</v>
      </c>
      <c r="BU16" s="252">
        <f t="shared" si="5"/>
        <v>6158.86</v>
      </c>
      <c r="BV16" s="253">
        <f t="shared" si="5"/>
        <v>0</v>
      </c>
      <c r="BW16" s="251">
        <f t="shared" si="5"/>
        <v>0</v>
      </c>
      <c r="BX16" s="252">
        <f t="shared" si="5"/>
        <v>0</v>
      </c>
      <c r="BY16" s="252">
        <f t="shared" si="5"/>
        <v>0</v>
      </c>
      <c r="BZ16" s="253">
        <f t="shared" si="5"/>
        <v>0</v>
      </c>
      <c r="CA16" s="251">
        <f t="shared" si="5"/>
        <v>0</v>
      </c>
      <c r="CB16" s="252">
        <f t="shared" si="5"/>
        <v>0</v>
      </c>
      <c r="CC16" s="252">
        <f t="shared" si="5"/>
        <v>0</v>
      </c>
      <c r="CD16" s="253">
        <f t="shared" si="5"/>
        <v>0</v>
      </c>
    </row>
    <row r="17" spans="1:83" ht="24" customHeight="1" x14ac:dyDescent="0.25">
      <c r="A17" s="22"/>
      <c r="B17" s="124" t="s">
        <v>303</v>
      </c>
      <c r="C17" s="150">
        <v>0</v>
      </c>
      <c r="D17" s="148">
        <v>0</v>
      </c>
      <c r="E17" s="148">
        <v>0</v>
      </c>
      <c r="F17" s="157">
        <v>0</v>
      </c>
      <c r="G17" s="150">
        <v>0</v>
      </c>
      <c r="H17" s="148">
        <v>0</v>
      </c>
      <c r="I17" s="148">
        <v>0</v>
      </c>
      <c r="J17" s="157">
        <v>0</v>
      </c>
      <c r="K17" s="150">
        <v>0</v>
      </c>
      <c r="L17" s="148">
        <v>0</v>
      </c>
      <c r="M17" s="148">
        <v>0</v>
      </c>
      <c r="N17" s="157">
        <v>0</v>
      </c>
      <c r="O17" s="150">
        <v>0</v>
      </c>
      <c r="P17" s="148">
        <v>0</v>
      </c>
      <c r="Q17" s="148">
        <v>0</v>
      </c>
      <c r="R17" s="157">
        <v>0</v>
      </c>
      <c r="S17" s="150">
        <v>0</v>
      </c>
      <c r="T17" s="148">
        <v>0</v>
      </c>
      <c r="U17" s="148">
        <v>0</v>
      </c>
      <c r="V17" s="157">
        <v>0</v>
      </c>
      <c r="W17" s="150">
        <v>0</v>
      </c>
      <c r="X17" s="148">
        <v>0</v>
      </c>
      <c r="Y17" s="148">
        <v>0</v>
      </c>
      <c r="Z17" s="157">
        <v>0</v>
      </c>
      <c r="AA17" s="150">
        <v>0</v>
      </c>
      <c r="AB17" s="148">
        <v>0</v>
      </c>
      <c r="AC17" s="148">
        <v>0</v>
      </c>
      <c r="AD17" s="157">
        <v>0</v>
      </c>
      <c r="AE17" s="150">
        <v>0</v>
      </c>
      <c r="AF17" s="148">
        <v>0</v>
      </c>
      <c r="AG17" s="148">
        <v>0</v>
      </c>
      <c r="AH17" s="157">
        <v>0</v>
      </c>
      <c r="AI17" s="150">
        <v>0</v>
      </c>
      <c r="AJ17" s="148">
        <v>0</v>
      </c>
      <c r="AK17" s="148">
        <v>0</v>
      </c>
      <c r="AL17" s="157">
        <v>0</v>
      </c>
      <c r="AM17" s="150">
        <v>0</v>
      </c>
      <c r="AN17" s="148">
        <v>0</v>
      </c>
      <c r="AO17" s="148">
        <v>0</v>
      </c>
      <c r="AP17" s="157">
        <v>0</v>
      </c>
      <c r="AQ17" s="150">
        <v>0</v>
      </c>
      <c r="AR17" s="148">
        <v>0</v>
      </c>
      <c r="AS17" s="148">
        <v>0</v>
      </c>
      <c r="AT17" s="157">
        <v>0</v>
      </c>
      <c r="AU17" s="150">
        <v>0</v>
      </c>
      <c r="AV17" s="148">
        <v>0</v>
      </c>
      <c r="AW17" s="148">
        <v>0</v>
      </c>
      <c r="AX17" s="157">
        <v>0</v>
      </c>
      <c r="AY17" s="150">
        <v>0</v>
      </c>
      <c r="AZ17" s="148">
        <v>0</v>
      </c>
      <c r="BA17" s="148">
        <v>0</v>
      </c>
      <c r="BB17" s="157">
        <v>0</v>
      </c>
      <c r="BC17" s="150">
        <v>0</v>
      </c>
      <c r="BD17" s="148">
        <v>0</v>
      </c>
      <c r="BE17" s="148">
        <v>0</v>
      </c>
      <c r="BF17" s="157">
        <v>0</v>
      </c>
      <c r="BG17" s="150">
        <v>0</v>
      </c>
      <c r="BH17" s="148">
        <v>0</v>
      </c>
      <c r="BI17" s="148">
        <v>0</v>
      </c>
      <c r="BJ17" s="157">
        <v>0</v>
      </c>
      <c r="BK17" s="150">
        <v>0</v>
      </c>
      <c r="BL17" s="148">
        <v>0</v>
      </c>
      <c r="BM17" s="148">
        <v>0</v>
      </c>
      <c r="BN17" s="157">
        <v>0</v>
      </c>
      <c r="BO17" s="150">
        <v>0</v>
      </c>
      <c r="BP17" s="148">
        <v>0</v>
      </c>
      <c r="BQ17" s="148">
        <v>0</v>
      </c>
      <c r="BR17" s="157">
        <v>0</v>
      </c>
      <c r="BS17" s="150">
        <v>0</v>
      </c>
      <c r="BT17" s="148">
        <v>6158.86</v>
      </c>
      <c r="BU17" s="148">
        <v>6158.86</v>
      </c>
      <c r="BV17" s="157">
        <v>0</v>
      </c>
      <c r="BW17" s="150">
        <v>0</v>
      </c>
      <c r="BX17" s="148">
        <v>0</v>
      </c>
      <c r="BY17" s="148">
        <v>0</v>
      </c>
      <c r="BZ17" s="157">
        <v>0</v>
      </c>
      <c r="CA17" s="150">
        <v>0</v>
      </c>
      <c r="CB17" s="148">
        <v>0</v>
      </c>
      <c r="CC17" s="148">
        <v>0</v>
      </c>
      <c r="CD17" s="157">
        <v>0</v>
      </c>
    </row>
    <row r="18" spans="1:83" ht="24" customHeight="1" x14ac:dyDescent="0.25">
      <c r="A18" s="22"/>
      <c r="B18" s="124" t="s">
        <v>304</v>
      </c>
      <c r="C18" s="150">
        <v>0</v>
      </c>
      <c r="D18" s="148">
        <v>0</v>
      </c>
      <c r="E18" s="148">
        <v>0</v>
      </c>
      <c r="F18" s="157">
        <v>0</v>
      </c>
      <c r="G18" s="150">
        <v>0</v>
      </c>
      <c r="H18" s="148">
        <v>0</v>
      </c>
      <c r="I18" s="148">
        <v>0</v>
      </c>
      <c r="J18" s="157">
        <v>0</v>
      </c>
      <c r="K18" s="150">
        <v>0</v>
      </c>
      <c r="L18" s="148">
        <v>0</v>
      </c>
      <c r="M18" s="148">
        <v>0</v>
      </c>
      <c r="N18" s="157">
        <v>0</v>
      </c>
      <c r="O18" s="150">
        <v>0</v>
      </c>
      <c r="P18" s="148">
        <v>0</v>
      </c>
      <c r="Q18" s="148">
        <v>0</v>
      </c>
      <c r="R18" s="157">
        <v>0</v>
      </c>
      <c r="S18" s="150">
        <v>0</v>
      </c>
      <c r="T18" s="148">
        <v>0</v>
      </c>
      <c r="U18" s="148">
        <v>0</v>
      </c>
      <c r="V18" s="157">
        <v>0</v>
      </c>
      <c r="W18" s="150">
        <v>0</v>
      </c>
      <c r="X18" s="148">
        <v>0</v>
      </c>
      <c r="Y18" s="148">
        <v>0</v>
      </c>
      <c r="Z18" s="157">
        <v>0</v>
      </c>
      <c r="AA18" s="150">
        <v>0</v>
      </c>
      <c r="AB18" s="148">
        <v>0</v>
      </c>
      <c r="AC18" s="148">
        <v>0</v>
      </c>
      <c r="AD18" s="157">
        <v>0</v>
      </c>
      <c r="AE18" s="150">
        <v>0</v>
      </c>
      <c r="AF18" s="148">
        <v>0</v>
      </c>
      <c r="AG18" s="148">
        <v>0</v>
      </c>
      <c r="AH18" s="157">
        <v>0</v>
      </c>
      <c r="AI18" s="150">
        <v>0</v>
      </c>
      <c r="AJ18" s="148">
        <v>0</v>
      </c>
      <c r="AK18" s="148">
        <v>0</v>
      </c>
      <c r="AL18" s="157">
        <v>0</v>
      </c>
      <c r="AM18" s="150">
        <v>0</v>
      </c>
      <c r="AN18" s="148">
        <v>0</v>
      </c>
      <c r="AO18" s="148">
        <v>0</v>
      </c>
      <c r="AP18" s="157">
        <v>0</v>
      </c>
      <c r="AQ18" s="150">
        <v>0</v>
      </c>
      <c r="AR18" s="148">
        <v>0</v>
      </c>
      <c r="AS18" s="148">
        <v>0</v>
      </c>
      <c r="AT18" s="157">
        <v>0</v>
      </c>
      <c r="AU18" s="150">
        <v>0</v>
      </c>
      <c r="AV18" s="148">
        <v>0</v>
      </c>
      <c r="AW18" s="148">
        <v>0</v>
      </c>
      <c r="AX18" s="157">
        <v>0</v>
      </c>
      <c r="AY18" s="150">
        <v>0</v>
      </c>
      <c r="AZ18" s="148">
        <v>0</v>
      </c>
      <c r="BA18" s="148">
        <v>0</v>
      </c>
      <c r="BB18" s="157">
        <v>0</v>
      </c>
      <c r="BC18" s="150">
        <v>0</v>
      </c>
      <c r="BD18" s="148">
        <v>0</v>
      </c>
      <c r="BE18" s="148">
        <v>0</v>
      </c>
      <c r="BF18" s="157">
        <v>0</v>
      </c>
      <c r="BG18" s="150">
        <v>0</v>
      </c>
      <c r="BH18" s="148">
        <v>0</v>
      </c>
      <c r="BI18" s="148">
        <v>0</v>
      </c>
      <c r="BJ18" s="157">
        <v>0</v>
      </c>
      <c r="BK18" s="150">
        <v>0</v>
      </c>
      <c r="BL18" s="148">
        <v>0</v>
      </c>
      <c r="BM18" s="148">
        <v>0</v>
      </c>
      <c r="BN18" s="157">
        <v>0</v>
      </c>
      <c r="BO18" s="150">
        <v>0</v>
      </c>
      <c r="BP18" s="148">
        <v>20340.54</v>
      </c>
      <c r="BQ18" s="148">
        <v>20340.54</v>
      </c>
      <c r="BR18" s="157">
        <v>0</v>
      </c>
      <c r="BS18" s="150">
        <v>0</v>
      </c>
      <c r="BT18" s="148">
        <v>0</v>
      </c>
      <c r="BU18" s="148">
        <v>0</v>
      </c>
      <c r="BV18" s="157">
        <v>0</v>
      </c>
      <c r="BW18" s="150">
        <v>0</v>
      </c>
      <c r="BX18" s="148">
        <v>0</v>
      </c>
      <c r="BY18" s="148">
        <v>0</v>
      </c>
      <c r="BZ18" s="157">
        <v>0</v>
      </c>
      <c r="CA18" s="150">
        <v>0</v>
      </c>
      <c r="CB18" s="148">
        <v>0</v>
      </c>
      <c r="CC18" s="148">
        <v>0</v>
      </c>
      <c r="CD18" s="157">
        <v>0</v>
      </c>
    </row>
    <row r="19" spans="1:83" ht="24" customHeight="1" x14ac:dyDescent="0.25">
      <c r="A19" s="22"/>
      <c r="B19" s="121" t="s">
        <v>16</v>
      </c>
      <c r="C19" s="147">
        <f t="shared" ref="C19:AH19" si="6">C13-C14</f>
        <v>26481.940000000002</v>
      </c>
      <c r="D19" s="148">
        <f t="shared" si="6"/>
        <v>0</v>
      </c>
      <c r="E19" s="148">
        <f t="shared" si="6"/>
        <v>0</v>
      </c>
      <c r="F19" s="157">
        <f t="shared" si="6"/>
        <v>0</v>
      </c>
      <c r="G19" s="147">
        <f t="shared" si="6"/>
        <v>5215.4800000000032</v>
      </c>
      <c r="H19" s="148">
        <f t="shared" si="6"/>
        <v>-0.2999999999992724</v>
      </c>
      <c r="I19" s="148">
        <f t="shared" si="6"/>
        <v>-0.2999999999992724</v>
      </c>
      <c r="J19" s="157">
        <f t="shared" si="6"/>
        <v>0</v>
      </c>
      <c r="K19" s="147">
        <f t="shared" si="6"/>
        <v>-78267.56</v>
      </c>
      <c r="L19" s="148">
        <f t="shared" si="6"/>
        <v>-13087.3</v>
      </c>
      <c r="M19" s="148">
        <f t="shared" si="6"/>
        <v>-13087.3</v>
      </c>
      <c r="N19" s="157">
        <f t="shared" si="6"/>
        <v>0</v>
      </c>
      <c r="O19" s="147">
        <f t="shared" si="6"/>
        <v>6674.7200000000012</v>
      </c>
      <c r="P19" s="148">
        <f t="shared" si="6"/>
        <v>0</v>
      </c>
      <c r="Q19" s="148">
        <f t="shared" si="6"/>
        <v>0</v>
      </c>
      <c r="R19" s="157">
        <f t="shared" si="6"/>
        <v>0</v>
      </c>
      <c r="S19" s="147">
        <f t="shared" si="6"/>
        <v>58924.180000000008</v>
      </c>
      <c r="T19" s="148">
        <f t="shared" si="6"/>
        <v>1647</v>
      </c>
      <c r="U19" s="148">
        <f t="shared" si="6"/>
        <v>1647</v>
      </c>
      <c r="V19" s="157">
        <f t="shared" si="6"/>
        <v>0</v>
      </c>
      <c r="W19" s="147">
        <f t="shared" si="6"/>
        <v>-54993.84</v>
      </c>
      <c r="X19" s="148">
        <f t="shared" si="6"/>
        <v>148.81999999999971</v>
      </c>
      <c r="Y19" s="148">
        <f t="shared" si="6"/>
        <v>148.81999999999971</v>
      </c>
      <c r="Z19" s="157">
        <f t="shared" si="6"/>
        <v>0</v>
      </c>
      <c r="AA19" s="147">
        <f t="shared" si="6"/>
        <v>4424</v>
      </c>
      <c r="AB19" s="148">
        <f t="shared" si="6"/>
        <v>0</v>
      </c>
      <c r="AC19" s="148">
        <f t="shared" si="6"/>
        <v>0</v>
      </c>
      <c r="AD19" s="157">
        <f t="shared" si="6"/>
        <v>0</v>
      </c>
      <c r="AE19" s="147">
        <f t="shared" si="6"/>
        <v>5122.8000000000011</v>
      </c>
      <c r="AF19" s="148">
        <f t="shared" si="6"/>
        <v>1471.5</v>
      </c>
      <c r="AG19" s="148">
        <f t="shared" si="6"/>
        <v>1471.5</v>
      </c>
      <c r="AH19" s="157">
        <f t="shared" si="6"/>
        <v>0</v>
      </c>
      <c r="AI19" s="147">
        <f t="shared" ref="AI19:BN19" si="7">AI13-AI14</f>
        <v>11514.760000000009</v>
      </c>
      <c r="AJ19" s="148">
        <f t="shared" si="7"/>
        <v>-104442.27000000002</v>
      </c>
      <c r="AK19" s="148">
        <f t="shared" si="7"/>
        <v>-104442.27000000002</v>
      </c>
      <c r="AL19" s="157">
        <f t="shared" si="7"/>
        <v>0</v>
      </c>
      <c r="AM19" s="147">
        <f t="shared" si="7"/>
        <v>35809.43</v>
      </c>
      <c r="AN19" s="148">
        <f t="shared" si="7"/>
        <v>-918.97000000000116</v>
      </c>
      <c r="AO19" s="148">
        <f t="shared" si="7"/>
        <v>-918.97000000000116</v>
      </c>
      <c r="AP19" s="157">
        <f t="shared" si="7"/>
        <v>0</v>
      </c>
      <c r="AQ19" s="147">
        <f t="shared" si="7"/>
        <v>284.18999999999869</v>
      </c>
      <c r="AR19" s="148">
        <f t="shared" si="7"/>
        <v>85839.21</v>
      </c>
      <c r="AS19" s="148">
        <f t="shared" si="7"/>
        <v>85839.21</v>
      </c>
      <c r="AT19" s="157">
        <f t="shared" si="7"/>
        <v>0</v>
      </c>
      <c r="AU19" s="147">
        <f t="shared" si="7"/>
        <v>-45234.65</v>
      </c>
      <c r="AV19" s="148">
        <f t="shared" si="7"/>
        <v>39501.81</v>
      </c>
      <c r="AW19" s="148">
        <f t="shared" si="7"/>
        <v>39501.81</v>
      </c>
      <c r="AX19" s="157">
        <f t="shared" si="7"/>
        <v>0</v>
      </c>
      <c r="AY19" s="147">
        <f t="shared" si="7"/>
        <v>9786.27</v>
      </c>
      <c r="AZ19" s="148">
        <f t="shared" si="7"/>
        <v>11304.909999999974</v>
      </c>
      <c r="BA19" s="148">
        <f t="shared" si="7"/>
        <v>11304.909999999974</v>
      </c>
      <c r="BB19" s="157">
        <f t="shared" si="7"/>
        <v>0</v>
      </c>
      <c r="BC19" s="147">
        <f t="shared" si="7"/>
        <v>146525.04</v>
      </c>
      <c r="BD19" s="148">
        <f t="shared" si="7"/>
        <v>18456.180000000051</v>
      </c>
      <c r="BE19" s="148">
        <f t="shared" si="7"/>
        <v>18456.180000000051</v>
      </c>
      <c r="BF19" s="157">
        <f t="shared" si="7"/>
        <v>0</v>
      </c>
      <c r="BG19" s="147">
        <f t="shared" si="7"/>
        <v>-173586.59999999998</v>
      </c>
      <c r="BH19" s="148">
        <f t="shared" si="7"/>
        <v>-34460.829999999987</v>
      </c>
      <c r="BI19" s="148">
        <f t="shared" si="7"/>
        <v>-34460.829999999987</v>
      </c>
      <c r="BJ19" s="157">
        <f t="shared" si="7"/>
        <v>0</v>
      </c>
      <c r="BK19" s="147">
        <f t="shared" si="7"/>
        <v>88099.91</v>
      </c>
      <c r="BL19" s="148">
        <f t="shared" si="7"/>
        <v>-441.32999999998719</v>
      </c>
      <c r="BM19" s="148">
        <f t="shared" si="7"/>
        <v>-441.32999999998719</v>
      </c>
      <c r="BN19" s="157">
        <f t="shared" si="7"/>
        <v>0</v>
      </c>
      <c r="BO19" s="147">
        <f t="shared" ref="BO19:CD19" si="8">BO13-BO14</f>
        <v>179742.25</v>
      </c>
      <c r="BP19" s="148">
        <f t="shared" si="8"/>
        <v>26436.610000000015</v>
      </c>
      <c r="BQ19" s="148">
        <f t="shared" si="8"/>
        <v>26436.610000000015</v>
      </c>
      <c r="BR19" s="157">
        <f t="shared" si="8"/>
        <v>0</v>
      </c>
      <c r="BS19" s="147">
        <f t="shared" si="8"/>
        <v>-260280.8</v>
      </c>
      <c r="BT19" s="148">
        <f t="shared" si="8"/>
        <v>-6019.1800000000076</v>
      </c>
      <c r="BU19" s="148">
        <f t="shared" si="8"/>
        <v>-6019.1800000000076</v>
      </c>
      <c r="BV19" s="157">
        <f t="shared" si="8"/>
        <v>0</v>
      </c>
      <c r="BW19" s="147">
        <f t="shared" si="8"/>
        <v>36268.519999999997</v>
      </c>
      <c r="BX19" s="148">
        <f t="shared" si="8"/>
        <v>1040.0299999999988</v>
      </c>
      <c r="BY19" s="148">
        <f t="shared" si="8"/>
        <v>1040.0299999999988</v>
      </c>
      <c r="BZ19" s="157">
        <f t="shared" si="8"/>
        <v>0</v>
      </c>
      <c r="CA19" s="147">
        <f t="shared" si="8"/>
        <v>93957.86</v>
      </c>
      <c r="CB19" s="148">
        <f t="shared" si="8"/>
        <v>22603.93</v>
      </c>
      <c r="CC19" s="148">
        <f t="shared" si="8"/>
        <v>22603.93</v>
      </c>
      <c r="CD19" s="157">
        <f t="shared" si="8"/>
        <v>0</v>
      </c>
    </row>
    <row r="20" spans="1:83" ht="24" customHeight="1" x14ac:dyDescent="0.25">
      <c r="A20" s="22"/>
      <c r="B20" s="122" t="s">
        <v>40</v>
      </c>
      <c r="C20" s="128">
        <f t="shared" ref="C20:AH20" si="9">IFERROR(C19/C13,0)</f>
        <v>0.33441437573400351</v>
      </c>
      <c r="D20" s="129">
        <f t="shared" si="9"/>
        <v>0</v>
      </c>
      <c r="E20" s="129">
        <f t="shared" si="9"/>
        <v>0</v>
      </c>
      <c r="F20" s="130">
        <f t="shared" si="9"/>
        <v>0</v>
      </c>
      <c r="G20" s="128">
        <f t="shared" si="9"/>
        <v>7.4430300262587096E-2</v>
      </c>
      <c r="H20" s="129">
        <f t="shared" si="9"/>
        <v>-2.4697456161955412E-5</v>
      </c>
      <c r="I20" s="129">
        <f t="shared" si="9"/>
        <v>-2.4697456161955412E-5</v>
      </c>
      <c r="J20" s="130">
        <f t="shared" si="9"/>
        <v>0</v>
      </c>
      <c r="K20" s="128">
        <f t="shared" si="9"/>
        <v>-2.0339802494802495</v>
      </c>
      <c r="L20" s="129">
        <f t="shared" si="9"/>
        <v>-5.2644006436041835</v>
      </c>
      <c r="M20" s="129">
        <f t="shared" si="9"/>
        <v>-5.2644006436041835</v>
      </c>
      <c r="N20" s="130">
        <f t="shared" si="9"/>
        <v>0</v>
      </c>
      <c r="O20" s="128">
        <f t="shared" si="9"/>
        <v>0.25941391371939376</v>
      </c>
      <c r="P20" s="129">
        <f t="shared" si="9"/>
        <v>0</v>
      </c>
      <c r="Q20" s="129">
        <f t="shared" si="9"/>
        <v>0</v>
      </c>
      <c r="R20" s="130">
        <f t="shared" si="9"/>
        <v>0</v>
      </c>
      <c r="S20" s="128">
        <f t="shared" si="9"/>
        <v>0.75345353124960845</v>
      </c>
      <c r="T20" s="129">
        <f t="shared" si="9"/>
        <v>1</v>
      </c>
      <c r="U20" s="129">
        <f t="shared" si="9"/>
        <v>1</v>
      </c>
      <c r="V20" s="130">
        <f t="shared" si="9"/>
        <v>0</v>
      </c>
      <c r="W20" s="128">
        <f t="shared" si="9"/>
        <v>-1.8972244636894384</v>
      </c>
      <c r="X20" s="129">
        <f t="shared" si="9"/>
        <v>1.778866841979437E-2</v>
      </c>
      <c r="Y20" s="129">
        <f t="shared" si="9"/>
        <v>1.778866841979437E-2</v>
      </c>
      <c r="Z20" s="130">
        <f t="shared" si="9"/>
        <v>0</v>
      </c>
      <c r="AA20" s="128">
        <f t="shared" si="9"/>
        <v>0.31273593041766928</v>
      </c>
      <c r="AB20" s="129">
        <f t="shared" si="9"/>
        <v>0</v>
      </c>
      <c r="AC20" s="129">
        <f t="shared" si="9"/>
        <v>0</v>
      </c>
      <c r="AD20" s="130">
        <f t="shared" si="9"/>
        <v>0</v>
      </c>
      <c r="AE20" s="128">
        <f t="shared" si="9"/>
        <v>0.36912115759991992</v>
      </c>
      <c r="AF20" s="129">
        <f t="shared" si="9"/>
        <v>1.3063465716592129E-2</v>
      </c>
      <c r="AG20" s="129">
        <f t="shared" si="9"/>
        <v>1.3063465716592129E-2</v>
      </c>
      <c r="AH20" s="130">
        <f t="shared" si="9"/>
        <v>0</v>
      </c>
      <c r="AI20" s="128">
        <f t="shared" ref="AI20:BN20" si="10">IFERROR(AI19/AI13,0)</f>
        <v>5.7784647511070812E-2</v>
      </c>
      <c r="AJ20" s="129">
        <f t="shared" si="10"/>
        <v>-0.50168267070373795</v>
      </c>
      <c r="AK20" s="129">
        <f t="shared" si="10"/>
        <v>-0.50168267070373795</v>
      </c>
      <c r="AL20" s="130">
        <f t="shared" si="10"/>
        <v>0</v>
      </c>
      <c r="AM20" s="128">
        <f t="shared" si="10"/>
        <v>0.62887949837763724</v>
      </c>
      <c r="AN20" s="129">
        <f t="shared" si="10"/>
        <v>-5.5371813681924113E-2</v>
      </c>
      <c r="AO20" s="129">
        <f t="shared" si="10"/>
        <v>-5.5371813681924113E-2</v>
      </c>
      <c r="AP20" s="130">
        <f t="shared" si="10"/>
        <v>0</v>
      </c>
      <c r="AQ20" s="128">
        <f t="shared" si="10"/>
        <v>1.3451507549581044E-2</v>
      </c>
      <c r="AR20" s="129">
        <f t="shared" si="10"/>
        <v>0.76069821466456045</v>
      </c>
      <c r="AS20" s="129">
        <f t="shared" si="10"/>
        <v>0.76069821466456045</v>
      </c>
      <c r="AT20" s="130">
        <f t="shared" si="10"/>
        <v>0</v>
      </c>
      <c r="AU20" s="128">
        <f t="shared" si="10"/>
        <v>-0.79823763436780626</v>
      </c>
      <c r="AV20" s="129">
        <f t="shared" si="10"/>
        <v>0.49569704485237814</v>
      </c>
      <c r="AW20" s="129">
        <f t="shared" si="10"/>
        <v>0.49569704485237814</v>
      </c>
      <c r="AX20" s="130">
        <f t="shared" si="10"/>
        <v>0</v>
      </c>
      <c r="AY20" s="128">
        <f t="shared" si="10"/>
        <v>0.27462222245919016</v>
      </c>
      <c r="AZ20" s="129">
        <f t="shared" si="10"/>
        <v>3.5829286937000632E-2</v>
      </c>
      <c r="BA20" s="129">
        <f t="shared" si="10"/>
        <v>3.5829286937000632E-2</v>
      </c>
      <c r="BB20" s="130">
        <f t="shared" si="10"/>
        <v>0</v>
      </c>
      <c r="BC20" s="128">
        <f t="shared" si="10"/>
        <v>0.83012316582629886</v>
      </c>
      <c r="BD20" s="129">
        <f t="shared" si="10"/>
        <v>2.0619702259587244E-2</v>
      </c>
      <c r="BE20" s="129">
        <f t="shared" si="10"/>
        <v>2.0619702259587244E-2</v>
      </c>
      <c r="BF20" s="130">
        <f t="shared" si="10"/>
        <v>0</v>
      </c>
      <c r="BG20" s="128">
        <f t="shared" si="10"/>
        <v>-1.4094054220829306</v>
      </c>
      <c r="BH20" s="129">
        <f t="shared" si="10"/>
        <v>-0.19723686168568771</v>
      </c>
      <c r="BI20" s="129">
        <f t="shared" si="10"/>
        <v>-0.19723686168568771</v>
      </c>
      <c r="BJ20" s="130">
        <f t="shared" si="10"/>
        <v>0</v>
      </c>
      <c r="BK20" s="128">
        <f t="shared" si="10"/>
        <v>0.85259902642962904</v>
      </c>
      <c r="BL20" s="129">
        <f t="shared" si="10"/>
        <v>-2.5498760681537747E-3</v>
      </c>
      <c r="BM20" s="129">
        <f t="shared" si="10"/>
        <v>-2.5498760681537747E-3</v>
      </c>
      <c r="BN20" s="130">
        <f t="shared" si="10"/>
        <v>0</v>
      </c>
      <c r="BO20" s="128">
        <f t="shared" ref="BO20:CD20" si="11">IFERROR(BO19/BO13,0)</f>
        <v>0.92777855203526483</v>
      </c>
      <c r="BP20" s="129">
        <f t="shared" si="11"/>
        <v>0.21067545921823339</v>
      </c>
      <c r="BQ20" s="129">
        <f t="shared" si="11"/>
        <v>0.21067545921823339</v>
      </c>
      <c r="BR20" s="130">
        <f t="shared" si="11"/>
        <v>0</v>
      </c>
      <c r="BS20" s="128">
        <f t="shared" si="11"/>
        <v>-6.3141694786969005</v>
      </c>
      <c r="BT20" s="129">
        <f t="shared" si="11"/>
        <v>-5.2972123362656852E-2</v>
      </c>
      <c r="BU20" s="129">
        <f t="shared" si="11"/>
        <v>-5.2972123362656852E-2</v>
      </c>
      <c r="BV20" s="130">
        <f t="shared" si="11"/>
        <v>0</v>
      </c>
      <c r="BW20" s="128">
        <f t="shared" si="11"/>
        <v>0.79435261671787349</v>
      </c>
      <c r="BX20" s="129">
        <f t="shared" si="11"/>
        <v>1.0304118268843126E-2</v>
      </c>
      <c r="BY20" s="129">
        <f t="shared" si="11"/>
        <v>1.0304118268843126E-2</v>
      </c>
      <c r="BZ20" s="130">
        <f t="shared" si="11"/>
        <v>0</v>
      </c>
      <c r="CA20" s="128">
        <f t="shared" si="11"/>
        <v>0.93957860000000004</v>
      </c>
      <c r="CB20" s="129">
        <f t="shared" si="11"/>
        <v>0.4520786</v>
      </c>
      <c r="CC20" s="129">
        <f t="shared" si="11"/>
        <v>0.4520786</v>
      </c>
      <c r="CD20" s="130">
        <f t="shared" si="11"/>
        <v>0</v>
      </c>
    </row>
    <row r="21" spans="1:83" ht="24" customHeight="1" x14ac:dyDescent="0.25">
      <c r="A21" s="22"/>
      <c r="B21" s="161" t="s">
        <v>289</v>
      </c>
      <c r="C21" s="163">
        <f ca="1">IF(COLUMN(C19)=3,C19,C19+OFFSET(C21,0,-4))</f>
        <v>26481.940000000002</v>
      </c>
      <c r="D21" s="164">
        <f ca="1">IF(COLUMN(D19)=4,D19,D19+OFFSET(D21,0,-4))</f>
        <v>0</v>
      </c>
      <c r="E21" s="164">
        <f ca="1">IF(COLUMN(E19)=5,E19,E19+OFFSET(E21,0,-4))</f>
        <v>0</v>
      </c>
      <c r="F21" s="165">
        <f ca="1">IF(COLUMN(F19)=6,F19,F19+OFFSET(F21,0,-4))</f>
        <v>0</v>
      </c>
      <c r="G21" s="163">
        <f ca="1">IF(COLUMN(G19)=3,G19,G19+OFFSET(G21,0,-4))</f>
        <v>31697.420000000006</v>
      </c>
      <c r="H21" s="164">
        <f ca="1">IF(COLUMN(H19)=4,H19,H19+OFFSET(H21,0,-4))</f>
        <v>-0.2999999999992724</v>
      </c>
      <c r="I21" s="164">
        <f ca="1">IF(COLUMN(I19)=5,I19,I19+OFFSET(I21,0,-4))</f>
        <v>-0.2999999999992724</v>
      </c>
      <c r="J21" s="165">
        <f ca="1">IF(COLUMN(J19)=6,J19,J19+OFFSET(J21,0,-4))</f>
        <v>0</v>
      </c>
      <c r="K21" s="163">
        <f ca="1">IF(COLUMN(K19)=3,K19,K19+OFFSET(K21,0,-4))</f>
        <v>-46570.139999999992</v>
      </c>
      <c r="L21" s="164">
        <f ca="1">IF(COLUMN(L19)=4,L19,L19+OFFSET(L21,0,-4))</f>
        <v>-13087.599999999999</v>
      </c>
      <c r="M21" s="164">
        <f ca="1">IF(COLUMN(M19)=5,M19,M19+OFFSET(M21,0,-4))</f>
        <v>-13087.599999999999</v>
      </c>
      <c r="N21" s="165">
        <f ca="1">IF(COLUMN(N19)=6,N19,N19+OFFSET(N21,0,-4))</f>
        <v>0</v>
      </c>
      <c r="O21" s="163">
        <f ca="1">IF(COLUMN(O19)=3,O19,O19+OFFSET(O21,0,-4))</f>
        <v>-39895.419999999991</v>
      </c>
      <c r="P21" s="164">
        <f ca="1">IF(COLUMN(P19)=4,P19,P19+OFFSET(P21,0,-4))</f>
        <v>-13087.599999999999</v>
      </c>
      <c r="Q21" s="164">
        <f ca="1">IF(COLUMN(Q19)=5,Q19,Q19+OFFSET(Q21,0,-4))</f>
        <v>-13087.599999999999</v>
      </c>
      <c r="R21" s="165">
        <f ca="1">IF(COLUMN(R19)=6,R19,R19+OFFSET(R21,0,-4))</f>
        <v>0</v>
      </c>
      <c r="S21" s="163">
        <f ca="1">IF(COLUMN(S19)=3,S19,S19+OFFSET(S21,0,-4))</f>
        <v>19028.760000000017</v>
      </c>
      <c r="T21" s="164">
        <f ca="1">IF(COLUMN(T19)=4,T19,T19+OFFSET(T21,0,-4))</f>
        <v>-11440.599999999999</v>
      </c>
      <c r="U21" s="164">
        <f ca="1">IF(COLUMN(U19)=5,U19,U19+OFFSET(U21,0,-4))</f>
        <v>-11440.599999999999</v>
      </c>
      <c r="V21" s="165">
        <f ca="1">IF(COLUMN(V19)=6,V19,V19+OFFSET(V21,0,-4))</f>
        <v>0</v>
      </c>
      <c r="W21" s="163">
        <f ca="1">IF(COLUMN(W19)=3,W19,W19+OFFSET(W21,0,-4))</f>
        <v>-35965.07999999998</v>
      </c>
      <c r="X21" s="164">
        <f ca="1">IF(COLUMN(X19)=4,X19,X19+OFFSET(X21,0,-4))</f>
        <v>-11291.779999999999</v>
      </c>
      <c r="Y21" s="164">
        <f ca="1">IF(COLUMN(Y19)=5,Y19,Y19+OFFSET(Y21,0,-4))</f>
        <v>-11291.779999999999</v>
      </c>
      <c r="Z21" s="165">
        <f ca="1">IF(COLUMN(Z19)=6,Z19,Z19+OFFSET(Z21,0,-4))</f>
        <v>0</v>
      </c>
      <c r="AA21" s="163">
        <f ca="1">IF(COLUMN(AA19)=3,AA19,AA19+OFFSET(AA21,0,-4))</f>
        <v>-31541.07999999998</v>
      </c>
      <c r="AB21" s="164">
        <f ca="1">IF(COLUMN(AB19)=4,AB19,AB19+OFFSET(AB21,0,-4))</f>
        <v>-11291.779999999999</v>
      </c>
      <c r="AC21" s="164">
        <f ca="1">IF(COLUMN(AC19)=5,AC19,AC19+OFFSET(AC21,0,-4))</f>
        <v>-11291.779999999999</v>
      </c>
      <c r="AD21" s="165">
        <f ca="1">IF(COLUMN(AD19)=6,AD19,AD19+OFFSET(AD21,0,-4))</f>
        <v>0</v>
      </c>
      <c r="AE21" s="163">
        <f ca="1">IF(COLUMN(AE19)=3,AE19,AE19+OFFSET(AE21,0,-4))</f>
        <v>-26418.279999999977</v>
      </c>
      <c r="AF21" s="164">
        <f ca="1">IF(COLUMN(AF19)=4,AF19,AF19+OFFSET(AF21,0,-4))</f>
        <v>-9820.2799999999988</v>
      </c>
      <c r="AG21" s="164">
        <f ca="1">IF(COLUMN(AG19)=5,AG19,AG19+OFFSET(AG21,0,-4))</f>
        <v>-9820.2799999999988</v>
      </c>
      <c r="AH21" s="165">
        <f ca="1">IF(COLUMN(AH19)=6,AH19,AH19+OFFSET(AH21,0,-4))</f>
        <v>0</v>
      </c>
      <c r="AI21" s="163">
        <f ca="1">IF(COLUMN(AI19)=3,AI19,AI19+OFFSET(AI21,0,-4))</f>
        <v>-14903.519999999968</v>
      </c>
      <c r="AJ21" s="164">
        <f ca="1">IF(COLUMN(AJ19)=4,AJ19,AJ19+OFFSET(AJ21,0,-4))</f>
        <v>-114262.55000000002</v>
      </c>
      <c r="AK21" s="164">
        <f ca="1">IF(COLUMN(AK19)=5,AK19,AK19+OFFSET(AK21,0,-4))</f>
        <v>-114262.55000000002</v>
      </c>
      <c r="AL21" s="165">
        <f ca="1">IF(COLUMN(AL19)=6,AL19,AL19+OFFSET(AL21,0,-4))</f>
        <v>0</v>
      </c>
      <c r="AM21" s="163">
        <f ca="1">IF(COLUMN(AM19)=3,AM19,AM19+OFFSET(AM21,0,-4))</f>
        <v>20905.910000000033</v>
      </c>
      <c r="AN21" s="164">
        <f ca="1">IF(COLUMN(AN19)=4,AN19,AN19+OFFSET(AN21,0,-4))</f>
        <v>-115181.52000000002</v>
      </c>
      <c r="AO21" s="164">
        <f ca="1">IF(COLUMN(AO19)=5,AO19,AO19+OFFSET(AO21,0,-4))</f>
        <v>-115181.52000000002</v>
      </c>
      <c r="AP21" s="165">
        <f ca="1">IF(COLUMN(AP19)=6,AP19,AP19+OFFSET(AP21,0,-4))</f>
        <v>0</v>
      </c>
      <c r="AQ21" s="163">
        <f ca="1">IF(COLUMN(AQ19)=3,AQ19,AQ19+OFFSET(AQ21,0,-4))</f>
        <v>21190.100000000031</v>
      </c>
      <c r="AR21" s="164">
        <f ca="1">IF(COLUMN(AR19)=4,AR19,AR19+OFFSET(AR21,0,-4))</f>
        <v>-29342.310000000012</v>
      </c>
      <c r="AS21" s="164">
        <f ca="1">IF(COLUMN(AS19)=5,AS19,AS19+OFFSET(AS21,0,-4))</f>
        <v>-29342.310000000012</v>
      </c>
      <c r="AT21" s="165">
        <f ca="1">IF(COLUMN(AT19)=6,AT19,AT19+OFFSET(AT21,0,-4))</f>
        <v>0</v>
      </c>
      <c r="AU21" s="163">
        <f ca="1">IF(COLUMN(AU19)=3,AU19,AU19+OFFSET(AU21,0,-4))</f>
        <v>-24044.54999999997</v>
      </c>
      <c r="AV21" s="164">
        <f ca="1">IF(COLUMN(AV19)=4,AV19,AV19+OFFSET(AV21,0,-4))</f>
        <v>10159.499999999985</v>
      </c>
      <c r="AW21" s="164">
        <f ca="1">IF(COLUMN(AW19)=5,AW19,AW19+OFFSET(AW21,0,-4))</f>
        <v>10159.499999999985</v>
      </c>
      <c r="AX21" s="165">
        <f ca="1">IF(COLUMN(AX19)=6,AX19,AX19+OFFSET(AX21,0,-4))</f>
        <v>0</v>
      </c>
      <c r="AY21" s="163">
        <f ca="1">IF(COLUMN(AY19)=3,AY19,AY19+OFFSET(AY21,0,-4))</f>
        <v>-14258.27999999997</v>
      </c>
      <c r="AZ21" s="164">
        <f ca="1">IF(COLUMN(AZ19)=4,AZ19,AZ19+OFFSET(AZ21,0,-4))</f>
        <v>21464.40999999996</v>
      </c>
      <c r="BA21" s="164">
        <f ca="1">IF(COLUMN(BA19)=5,BA19,BA19+OFFSET(BA21,0,-4))</f>
        <v>21464.40999999996</v>
      </c>
      <c r="BB21" s="165">
        <f ca="1">IF(COLUMN(BB19)=6,BB19,BB19+OFFSET(BB21,0,-4))</f>
        <v>0</v>
      </c>
      <c r="BC21" s="163">
        <f ca="1">IF(COLUMN(BC19)=3,BC19,BC19+OFFSET(BC21,0,-4))</f>
        <v>132266.76000000004</v>
      </c>
      <c r="BD21" s="164">
        <f ca="1">IF(COLUMN(BD19)=4,BD19,BD19+OFFSET(BD21,0,-4))</f>
        <v>39920.590000000011</v>
      </c>
      <c r="BE21" s="164">
        <f ca="1">IF(COLUMN(BE19)=5,BE19,BE19+OFFSET(BE21,0,-4))</f>
        <v>39920.590000000011</v>
      </c>
      <c r="BF21" s="165">
        <f ca="1">IF(COLUMN(BF19)=6,BF19,BF19+OFFSET(BF21,0,-4))</f>
        <v>0</v>
      </c>
      <c r="BG21" s="163">
        <f ca="1">IF(COLUMN(BG19)=3,BG19,BG19+OFFSET(BG21,0,-4))</f>
        <v>-41319.839999999938</v>
      </c>
      <c r="BH21" s="164">
        <f ca="1">IF(COLUMN(BH19)=4,BH19,BH19+OFFSET(BH21,0,-4))</f>
        <v>5459.7600000000239</v>
      </c>
      <c r="BI21" s="164">
        <f ca="1">IF(COLUMN(BI19)=5,BI19,BI19+OFFSET(BI21,0,-4))</f>
        <v>5459.7600000000239</v>
      </c>
      <c r="BJ21" s="165">
        <f ca="1">IF(COLUMN(BJ19)=6,BJ19,BJ19+OFFSET(BJ21,0,-4))</f>
        <v>0</v>
      </c>
      <c r="BK21" s="163">
        <f ca="1">IF(COLUMN(BK19)=3,BK19,BK19+OFFSET(BK21,0,-4))</f>
        <v>46780.070000000065</v>
      </c>
      <c r="BL21" s="164">
        <f ca="1">IF(COLUMN(BL19)=4,BL19,BL19+OFFSET(BL21,0,-4))</f>
        <v>5018.4300000000367</v>
      </c>
      <c r="BM21" s="164">
        <f ca="1">IF(COLUMN(BM19)=5,BM19,BM19+OFFSET(BM21,0,-4))</f>
        <v>5018.4300000000367</v>
      </c>
      <c r="BN21" s="165">
        <f ca="1">IF(COLUMN(BN19)=6,BN19,BN19+OFFSET(BN21,0,-4))</f>
        <v>0</v>
      </c>
      <c r="BO21" s="163">
        <f ca="1">IF(COLUMN(BO19)=3,BO19,BO19+OFFSET(BO21,0,-4))</f>
        <v>226522.32000000007</v>
      </c>
      <c r="BP21" s="164">
        <f ca="1">IF(COLUMN(BP19)=4,BP19,BP19+OFFSET(BP21,0,-4))</f>
        <v>31455.040000000052</v>
      </c>
      <c r="BQ21" s="164">
        <f ca="1">IF(COLUMN(BQ19)=5,BQ19,BQ19+OFFSET(BQ21,0,-4))</f>
        <v>31455.040000000052</v>
      </c>
      <c r="BR21" s="165">
        <f ca="1">IF(COLUMN(BR19)=6,BR19,BR19+OFFSET(BR21,0,-4))</f>
        <v>0</v>
      </c>
      <c r="BS21" s="163">
        <f ca="1">IF(COLUMN(BS19)=3,BS19,BS19+OFFSET(BS21,0,-4))</f>
        <v>-33758.479999999923</v>
      </c>
      <c r="BT21" s="164">
        <f ca="1">IF(COLUMN(BT19)=4,BT19,BT19+OFFSET(BT21,0,-4))</f>
        <v>25435.860000000044</v>
      </c>
      <c r="BU21" s="164">
        <f ca="1">IF(COLUMN(BU19)=5,BU19,BU19+OFFSET(BU21,0,-4))</f>
        <v>25435.860000000044</v>
      </c>
      <c r="BV21" s="165">
        <f ca="1">IF(COLUMN(BV19)=6,BV19,BV19+OFFSET(BV21,0,-4))</f>
        <v>0</v>
      </c>
      <c r="BW21" s="163">
        <f ca="1">IF(COLUMN(BW19)=3,BW19,BW19+OFFSET(BW21,0,-4))</f>
        <v>2510.0400000000736</v>
      </c>
      <c r="BX21" s="164">
        <f ca="1">IF(COLUMN(BX19)=4,BX19,BX19+OFFSET(BX21,0,-4))</f>
        <v>26475.890000000043</v>
      </c>
      <c r="BY21" s="164">
        <f ca="1">IF(COLUMN(BY19)=5,BY19,BY19+OFFSET(BY21,0,-4))</f>
        <v>26475.890000000043</v>
      </c>
      <c r="BZ21" s="165">
        <f ca="1">IF(COLUMN(BZ19)=6,BZ19,BZ19+OFFSET(BZ21,0,-4))</f>
        <v>0</v>
      </c>
      <c r="CA21" s="163">
        <f ca="1">IF(COLUMN(CA19)=3,CA19,CA19+OFFSET(CA21,0,-4))</f>
        <v>96467.900000000081</v>
      </c>
      <c r="CB21" s="164">
        <f ca="1">IF(COLUMN(CB19)=4,CB19,CB19+OFFSET(CB21,0,-4))</f>
        <v>49079.820000000043</v>
      </c>
      <c r="CC21" s="164">
        <f ca="1">IF(COLUMN(CC19)=5,CC19,CC19+OFFSET(CC21,0,-4))</f>
        <v>49079.820000000043</v>
      </c>
      <c r="CD21" s="165">
        <f ca="1">IF(COLUMN(CD19)=6,CD19,CD19+OFFSET(CD21,0,-4))</f>
        <v>0</v>
      </c>
      <c r="CE21" s="116"/>
    </row>
  </sheetData>
  <mergeCells count="20">
    <mergeCell ref="C11:F11"/>
    <mergeCell ref="G11:J11"/>
    <mergeCell ref="K11:N11"/>
    <mergeCell ref="O11:R11"/>
    <mergeCell ref="S11:V11"/>
    <mergeCell ref="W11:Z11"/>
    <mergeCell ref="AA11:AD11"/>
    <mergeCell ref="AE11:AH11"/>
    <mergeCell ref="AI11:AL11"/>
    <mergeCell ref="AM11:AP11"/>
    <mergeCell ref="AQ11:AT11"/>
    <mergeCell ref="AU11:AX11"/>
    <mergeCell ref="AY11:BB11"/>
    <mergeCell ref="BC11:BF11"/>
    <mergeCell ref="BG11:BJ11"/>
    <mergeCell ref="BK11:BN11"/>
    <mergeCell ref="BO11:BR11"/>
    <mergeCell ref="BS11:BV11"/>
    <mergeCell ref="BW11:BZ11"/>
    <mergeCell ref="CA11:CD11"/>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112"/>
  <sheetViews>
    <sheetView showGridLines="0" topLeftCell="A32" workbookViewId="0">
      <selection activeCell="G5" sqref="G5:G31"/>
    </sheetView>
  </sheetViews>
  <sheetFormatPr defaultRowHeight="12.75" x14ac:dyDescent="0.2"/>
  <cols>
    <col min="1" max="1" width="1.7109375" customWidth="1"/>
    <col min="2" max="2" width="18.42578125" customWidth="1"/>
    <col min="3" max="3" width="19.28515625" customWidth="1"/>
    <col min="4" max="4" width="18.85546875" customWidth="1"/>
    <col min="5" max="5" width="19.28515625" customWidth="1"/>
    <col min="6" max="6" width="23.140625" customWidth="1"/>
    <col min="7" max="7" width="18.85546875" customWidth="1"/>
    <col min="8" max="8" width="23.42578125" hidden="1" customWidth="1"/>
    <col min="9" max="9" width="26.28515625" hidden="1" customWidth="1"/>
    <col min="10" max="10" width="17.28515625" hidden="1" customWidth="1"/>
    <col min="11" max="11" width="21.42578125" hidden="1" customWidth="1"/>
    <col min="12" max="12" width="19.85546875" hidden="1" customWidth="1"/>
  </cols>
  <sheetData>
    <row r="1" spans="1:12" ht="18.75" x14ac:dyDescent="0.3">
      <c r="A1" s="6"/>
      <c r="B1" s="3"/>
      <c r="C1" s="3"/>
      <c r="D1" s="3"/>
      <c r="E1" s="3"/>
      <c r="F1" s="3"/>
      <c r="G1" s="3"/>
      <c r="H1" s="4"/>
    </row>
    <row r="2" spans="1:12" ht="21" x14ac:dyDescent="0.35">
      <c r="A2" s="5"/>
      <c r="B2" s="475" t="s">
        <v>331</v>
      </c>
      <c r="C2" s="475"/>
      <c r="D2" s="476"/>
      <c r="E2" s="476"/>
      <c r="F2" s="476"/>
      <c r="G2" s="476"/>
      <c r="H2" s="5"/>
    </row>
    <row r="3" spans="1:12" x14ac:dyDescent="0.2">
      <c r="A3" s="1"/>
      <c r="B3" s="1"/>
      <c r="C3" s="1"/>
      <c r="D3" s="1"/>
      <c r="E3" s="1"/>
      <c r="F3" s="1"/>
      <c r="G3" s="1"/>
      <c r="H3" s="1"/>
    </row>
    <row r="4" spans="1:12" ht="15.75" x14ac:dyDescent="0.25">
      <c r="A4" s="41"/>
      <c r="B4" s="261" t="s">
        <v>50</v>
      </c>
      <c r="C4" s="262" t="s">
        <v>97</v>
      </c>
      <c r="D4" s="262" t="s">
        <v>51</v>
      </c>
      <c r="E4" s="262" t="s">
        <v>52</v>
      </c>
      <c r="F4" s="262" t="s">
        <v>53</v>
      </c>
      <c r="G4" s="263" t="s">
        <v>54</v>
      </c>
      <c r="I4" s="47" t="s">
        <v>104</v>
      </c>
      <c r="J4" s="47" t="s">
        <v>123</v>
      </c>
      <c r="K4" s="431" t="s">
        <v>342</v>
      </c>
      <c r="L4" s="431" t="s">
        <v>343</v>
      </c>
    </row>
    <row r="5" spans="1:12" ht="24" customHeight="1" x14ac:dyDescent="0.25">
      <c r="A5" s="1"/>
      <c r="B5" s="258" t="s">
        <v>369</v>
      </c>
      <c r="C5" s="259" t="s">
        <v>123</v>
      </c>
      <c r="D5" s="259" t="s">
        <v>55</v>
      </c>
      <c r="E5" s="259" t="s">
        <v>495</v>
      </c>
      <c r="F5" s="259" t="s">
        <v>390</v>
      </c>
      <c r="G5" s="432">
        <v>43544</v>
      </c>
      <c r="H5" s="83" t="s">
        <v>290</v>
      </c>
      <c r="I5">
        <f>COUNTIFS($C$4:$C:C,I$4)</f>
        <v>13</v>
      </c>
      <c r="J5">
        <f>COUNTIFS($C$4:$C:C,J$4)</f>
        <v>12</v>
      </c>
      <c r="K5">
        <f t="shared" ref="K5:K36" si="0">IFERROR(IF(AND(G5-F5&gt;0,C5="GSTR1"),1,0),0)</f>
        <v>0</v>
      </c>
      <c r="L5">
        <f t="shared" ref="L5:L36" si="1">IFERROR(IF(AND(G5-F5&gt;0,C5="GSTR3B"),1,0),0)</f>
        <v>0</v>
      </c>
    </row>
    <row r="6" spans="1:12" ht="24" customHeight="1" x14ac:dyDescent="0.25">
      <c r="B6" s="258" t="s">
        <v>369</v>
      </c>
      <c r="C6" s="259" t="s">
        <v>104</v>
      </c>
      <c r="D6" s="259" t="s">
        <v>55</v>
      </c>
      <c r="E6" s="259" t="s">
        <v>496</v>
      </c>
      <c r="F6" s="259" t="s">
        <v>391</v>
      </c>
      <c r="G6" s="260" t="s">
        <v>391</v>
      </c>
      <c r="H6" s="66" t="s">
        <v>291</v>
      </c>
      <c r="I6">
        <f>COUNTIFS($C$4:$C$100,I$4,$D$4:$D$100,"Filed")</f>
        <v>13</v>
      </c>
      <c r="J6">
        <f>COUNTIFS($C$4:$C$100,J$4,$D$4:$D$100,"Filed")</f>
        <v>12</v>
      </c>
      <c r="K6">
        <f t="shared" si="0"/>
        <v>0</v>
      </c>
      <c r="L6">
        <f t="shared" si="1"/>
        <v>0</v>
      </c>
    </row>
    <row r="7" spans="1:12" ht="24" customHeight="1" x14ac:dyDescent="0.25">
      <c r="B7" s="258" t="s">
        <v>368</v>
      </c>
      <c r="C7" s="259" t="s">
        <v>123</v>
      </c>
      <c r="D7" s="259" t="s">
        <v>55</v>
      </c>
      <c r="E7" s="259" t="s">
        <v>495</v>
      </c>
      <c r="F7" s="259" t="s">
        <v>392</v>
      </c>
      <c r="G7" s="433">
        <v>43524</v>
      </c>
      <c r="H7" s="66" t="s">
        <v>292</v>
      </c>
      <c r="I7">
        <f>I5-I6</f>
        <v>0</v>
      </c>
      <c r="J7">
        <f>J5-J6</f>
        <v>0</v>
      </c>
      <c r="K7">
        <f t="shared" si="0"/>
        <v>0</v>
      </c>
      <c r="L7">
        <f t="shared" si="1"/>
        <v>1</v>
      </c>
    </row>
    <row r="8" spans="1:12" ht="24" customHeight="1" x14ac:dyDescent="0.25">
      <c r="B8" s="258" t="s">
        <v>368</v>
      </c>
      <c r="C8" s="259" t="s">
        <v>104</v>
      </c>
      <c r="D8" s="259" t="s">
        <v>55</v>
      </c>
      <c r="E8" s="259" t="s">
        <v>496</v>
      </c>
      <c r="F8" s="259" t="s">
        <v>393</v>
      </c>
      <c r="G8" s="433">
        <v>43511</v>
      </c>
      <c r="H8" s="67" t="s">
        <v>293</v>
      </c>
      <c r="I8">
        <f>COUNTIFS($C$4:$C$100,I$4,$D$4:$D$100,"Filed",$G$4:$G$100,"&gt;"&amp;$F$4:$F$100)</f>
        <v>1</v>
      </c>
      <c r="J8">
        <f>COUNTIFS($C$4:$C$100,J$4,$D$4:$D$100,"Filed",$G$4:$G$100,"&gt;"&amp;$F$4:$F$100)</f>
        <v>2</v>
      </c>
      <c r="K8">
        <f t="shared" si="0"/>
        <v>1</v>
      </c>
      <c r="L8">
        <f t="shared" si="1"/>
        <v>0</v>
      </c>
    </row>
    <row r="9" spans="1:12" ht="24" customHeight="1" x14ac:dyDescent="0.2">
      <c r="B9" s="258" t="s">
        <v>367</v>
      </c>
      <c r="C9" s="259" t="s">
        <v>123</v>
      </c>
      <c r="D9" s="259" t="s">
        <v>55</v>
      </c>
      <c r="E9" s="259" t="s">
        <v>495</v>
      </c>
      <c r="F9" s="259" t="s">
        <v>394</v>
      </c>
      <c r="G9" s="260" t="s">
        <v>430</v>
      </c>
      <c r="K9">
        <f t="shared" si="0"/>
        <v>0</v>
      </c>
      <c r="L9">
        <f t="shared" si="1"/>
        <v>0</v>
      </c>
    </row>
    <row r="10" spans="1:12" ht="24" customHeight="1" x14ac:dyDescent="0.2">
      <c r="B10" s="258" t="s">
        <v>367</v>
      </c>
      <c r="C10" s="259" t="s">
        <v>104</v>
      </c>
      <c r="D10" s="259" t="s">
        <v>55</v>
      </c>
      <c r="E10" s="259" t="s">
        <v>496</v>
      </c>
      <c r="F10" s="259" t="s">
        <v>395</v>
      </c>
      <c r="G10" s="433">
        <v>43477</v>
      </c>
      <c r="K10">
        <f t="shared" si="0"/>
        <v>1</v>
      </c>
      <c r="L10">
        <f t="shared" si="1"/>
        <v>0</v>
      </c>
    </row>
    <row r="11" spans="1:12" ht="24" customHeight="1" x14ac:dyDescent="0.2">
      <c r="B11" s="258" t="s">
        <v>366</v>
      </c>
      <c r="C11" s="259" t="s">
        <v>123</v>
      </c>
      <c r="D11" s="259" t="s">
        <v>55</v>
      </c>
      <c r="E11" s="259" t="s">
        <v>495</v>
      </c>
      <c r="F11" s="259" t="s">
        <v>396</v>
      </c>
      <c r="G11" s="260" t="s">
        <v>396</v>
      </c>
      <c r="K11">
        <f t="shared" si="0"/>
        <v>0</v>
      </c>
      <c r="L11">
        <f t="shared" si="1"/>
        <v>0</v>
      </c>
    </row>
    <row r="12" spans="1:12" ht="24" customHeight="1" x14ac:dyDescent="0.2">
      <c r="B12" s="258" t="s">
        <v>366</v>
      </c>
      <c r="C12" s="259" t="s">
        <v>104</v>
      </c>
      <c r="D12" s="259" t="s">
        <v>55</v>
      </c>
      <c r="E12" s="259" t="s">
        <v>495</v>
      </c>
      <c r="F12" s="259" t="s">
        <v>397</v>
      </c>
      <c r="G12" s="260" t="s">
        <v>397</v>
      </c>
      <c r="K12">
        <f t="shared" si="0"/>
        <v>0</v>
      </c>
      <c r="L12">
        <f t="shared" si="1"/>
        <v>0</v>
      </c>
    </row>
    <row r="13" spans="1:12" ht="24" customHeight="1" x14ac:dyDescent="0.2">
      <c r="B13" s="258" t="s">
        <v>365</v>
      </c>
      <c r="C13" s="259" t="s">
        <v>123</v>
      </c>
      <c r="D13" s="259" t="s">
        <v>55</v>
      </c>
      <c r="E13" s="259" t="s">
        <v>496</v>
      </c>
      <c r="F13" s="259" t="s">
        <v>398</v>
      </c>
      <c r="G13" s="260" t="s">
        <v>398</v>
      </c>
      <c r="K13">
        <f t="shared" si="0"/>
        <v>0</v>
      </c>
      <c r="L13">
        <f t="shared" si="1"/>
        <v>0</v>
      </c>
    </row>
    <row r="14" spans="1:12" ht="24" customHeight="1" x14ac:dyDescent="0.2">
      <c r="B14" s="258" t="s">
        <v>365</v>
      </c>
      <c r="C14" s="259" t="s">
        <v>104</v>
      </c>
      <c r="D14" s="259" t="s">
        <v>55</v>
      </c>
      <c r="E14" s="259" t="s">
        <v>495</v>
      </c>
      <c r="F14" s="259" t="s">
        <v>399</v>
      </c>
      <c r="G14" s="260" t="s">
        <v>432</v>
      </c>
      <c r="K14">
        <f t="shared" si="0"/>
        <v>0</v>
      </c>
      <c r="L14">
        <f t="shared" si="1"/>
        <v>0</v>
      </c>
    </row>
    <row r="15" spans="1:12" ht="24" customHeight="1" x14ac:dyDescent="0.2">
      <c r="B15" s="258" t="s">
        <v>364</v>
      </c>
      <c r="C15" s="259" t="s">
        <v>104</v>
      </c>
      <c r="D15" s="259" t="s">
        <v>55</v>
      </c>
      <c r="E15" s="259" t="s">
        <v>496</v>
      </c>
      <c r="F15" s="259" t="s">
        <v>400</v>
      </c>
      <c r="G15" s="434" t="s">
        <v>434</v>
      </c>
      <c r="K15">
        <f t="shared" si="0"/>
        <v>1</v>
      </c>
      <c r="L15">
        <f t="shared" si="1"/>
        <v>0</v>
      </c>
    </row>
    <row r="16" spans="1:12" ht="24" customHeight="1" x14ac:dyDescent="0.2">
      <c r="B16" s="258" t="s">
        <v>363</v>
      </c>
      <c r="C16" s="259" t="s">
        <v>104</v>
      </c>
      <c r="D16" s="259" t="s">
        <v>55</v>
      </c>
      <c r="E16" s="259" t="s">
        <v>495</v>
      </c>
      <c r="F16" s="259" t="s">
        <v>400</v>
      </c>
      <c r="G16" s="432">
        <v>43399</v>
      </c>
      <c r="K16">
        <f t="shared" si="0"/>
        <v>0</v>
      </c>
      <c r="L16">
        <f t="shared" si="1"/>
        <v>0</v>
      </c>
    </row>
    <row r="17" spans="1:12" ht="24" customHeight="1" x14ac:dyDescent="0.2">
      <c r="B17" s="258" t="s">
        <v>364</v>
      </c>
      <c r="C17" s="259" t="s">
        <v>123</v>
      </c>
      <c r="D17" s="259" t="s">
        <v>55</v>
      </c>
      <c r="E17" s="259" t="s">
        <v>496</v>
      </c>
      <c r="F17" s="259" t="s">
        <v>401</v>
      </c>
      <c r="G17" s="260" t="s">
        <v>401</v>
      </c>
      <c r="K17">
        <f t="shared" si="0"/>
        <v>0</v>
      </c>
      <c r="L17">
        <f t="shared" si="1"/>
        <v>0</v>
      </c>
    </row>
    <row r="18" spans="1:12" ht="24" customHeight="1" x14ac:dyDescent="0.2">
      <c r="B18" s="258" t="s">
        <v>363</v>
      </c>
      <c r="C18" s="259" t="s">
        <v>123</v>
      </c>
      <c r="D18" s="259" t="s">
        <v>55</v>
      </c>
      <c r="E18" s="259" t="s">
        <v>495</v>
      </c>
      <c r="F18" s="259" t="s">
        <v>402</v>
      </c>
      <c r="G18" s="260" t="s">
        <v>402</v>
      </c>
      <c r="K18">
        <f t="shared" si="0"/>
        <v>0</v>
      </c>
      <c r="L18">
        <f t="shared" si="1"/>
        <v>0</v>
      </c>
    </row>
    <row r="19" spans="1:12" ht="24" customHeight="1" x14ac:dyDescent="0.2">
      <c r="B19" s="258" t="s">
        <v>362</v>
      </c>
      <c r="C19" s="259" t="s">
        <v>123</v>
      </c>
      <c r="D19" s="259" t="s">
        <v>55</v>
      </c>
      <c r="E19" s="259" t="s">
        <v>495</v>
      </c>
      <c r="F19" s="259" t="s">
        <v>403</v>
      </c>
      <c r="G19" s="260" t="s">
        <v>403</v>
      </c>
      <c r="K19">
        <f t="shared" si="0"/>
        <v>0</v>
      </c>
      <c r="L19">
        <f t="shared" si="1"/>
        <v>0</v>
      </c>
    </row>
    <row r="20" spans="1:12" ht="24" customHeight="1" x14ac:dyDescent="0.2">
      <c r="B20" s="258" t="s">
        <v>362</v>
      </c>
      <c r="C20" s="259" t="s">
        <v>104</v>
      </c>
      <c r="D20" s="259" t="s">
        <v>55</v>
      </c>
      <c r="E20" s="259" t="s">
        <v>496</v>
      </c>
      <c r="F20" s="259" t="s">
        <v>400</v>
      </c>
      <c r="G20" s="260" t="s">
        <v>404</v>
      </c>
      <c r="K20">
        <f t="shared" si="0"/>
        <v>0</v>
      </c>
      <c r="L20">
        <f t="shared" si="1"/>
        <v>0</v>
      </c>
    </row>
    <row r="21" spans="1:12" ht="24" customHeight="1" x14ac:dyDescent="0.2">
      <c r="B21" s="258" t="s">
        <v>361</v>
      </c>
      <c r="C21" s="259" t="s">
        <v>123</v>
      </c>
      <c r="D21" s="259" t="s">
        <v>55</v>
      </c>
      <c r="E21" s="259" t="s">
        <v>495</v>
      </c>
      <c r="F21" s="259" t="s">
        <v>405</v>
      </c>
      <c r="G21" s="260" t="s">
        <v>405</v>
      </c>
      <c r="K21">
        <f t="shared" si="0"/>
        <v>0</v>
      </c>
      <c r="L21">
        <f t="shared" si="1"/>
        <v>0</v>
      </c>
    </row>
    <row r="22" spans="1:12" ht="24" customHeight="1" x14ac:dyDescent="0.2">
      <c r="B22" s="258" t="s">
        <v>361</v>
      </c>
      <c r="C22" s="259" t="s">
        <v>104</v>
      </c>
      <c r="D22" s="259" t="s">
        <v>55</v>
      </c>
      <c r="E22" s="259" t="s">
        <v>496</v>
      </c>
      <c r="F22" s="259" t="s">
        <v>400</v>
      </c>
      <c r="G22" s="260" t="s">
        <v>406</v>
      </c>
      <c r="K22">
        <f t="shared" si="0"/>
        <v>0</v>
      </c>
      <c r="L22">
        <f t="shared" si="1"/>
        <v>0</v>
      </c>
    </row>
    <row r="23" spans="1:12" ht="24" customHeight="1" x14ac:dyDescent="0.2">
      <c r="B23" s="258" t="s">
        <v>360</v>
      </c>
      <c r="C23" s="259" t="s">
        <v>123</v>
      </c>
      <c r="D23" s="259" t="s">
        <v>55</v>
      </c>
      <c r="E23" s="259" t="s">
        <v>495</v>
      </c>
      <c r="F23" s="259" t="s">
        <v>407</v>
      </c>
      <c r="G23" s="260" t="s">
        <v>427</v>
      </c>
      <c r="K23">
        <f t="shared" si="0"/>
        <v>0</v>
      </c>
      <c r="L23">
        <f t="shared" si="1"/>
        <v>0</v>
      </c>
    </row>
    <row r="24" spans="1:12" ht="24" customHeight="1" x14ac:dyDescent="0.2">
      <c r="B24" s="258" t="s">
        <v>360</v>
      </c>
      <c r="C24" s="259" t="s">
        <v>104</v>
      </c>
      <c r="D24" s="259" t="s">
        <v>55</v>
      </c>
      <c r="E24" s="259" t="s">
        <v>496</v>
      </c>
      <c r="F24" s="259" t="s">
        <v>400</v>
      </c>
      <c r="G24" s="260" t="s">
        <v>435</v>
      </c>
      <c r="K24">
        <f t="shared" si="0"/>
        <v>0</v>
      </c>
      <c r="L24">
        <f t="shared" si="1"/>
        <v>0</v>
      </c>
    </row>
    <row r="25" spans="1:12" ht="24" customHeight="1" x14ac:dyDescent="0.2">
      <c r="B25" s="258" t="s">
        <v>359</v>
      </c>
      <c r="C25" s="259" t="s">
        <v>104</v>
      </c>
      <c r="D25" s="259" t="s">
        <v>55</v>
      </c>
      <c r="E25" s="259" t="s">
        <v>495</v>
      </c>
      <c r="F25" s="259" t="s">
        <v>400</v>
      </c>
      <c r="G25" s="260" t="s">
        <v>433</v>
      </c>
      <c r="K25">
        <f t="shared" si="0"/>
        <v>0</v>
      </c>
      <c r="L25">
        <f t="shared" si="1"/>
        <v>0</v>
      </c>
    </row>
    <row r="26" spans="1:12" ht="24" customHeight="1" x14ac:dyDescent="0.2">
      <c r="B26" s="258" t="s">
        <v>359</v>
      </c>
      <c r="C26" s="259" t="s">
        <v>123</v>
      </c>
      <c r="D26" s="259" t="s">
        <v>55</v>
      </c>
      <c r="E26" s="259" t="s">
        <v>495</v>
      </c>
      <c r="F26" s="259" t="s">
        <v>408</v>
      </c>
      <c r="G26" s="434" t="s">
        <v>428</v>
      </c>
      <c r="K26">
        <f t="shared" si="0"/>
        <v>0</v>
      </c>
      <c r="L26">
        <f t="shared" si="1"/>
        <v>1</v>
      </c>
    </row>
    <row r="27" spans="1:12" ht="24" customHeight="1" x14ac:dyDescent="0.2">
      <c r="B27" s="258" t="s">
        <v>358</v>
      </c>
      <c r="C27" s="259" t="s">
        <v>104</v>
      </c>
      <c r="D27" s="259" t="s">
        <v>55</v>
      </c>
      <c r="E27" s="259" t="s">
        <v>496</v>
      </c>
      <c r="F27" s="259" t="s">
        <v>400</v>
      </c>
      <c r="G27" s="260" t="s">
        <v>409</v>
      </c>
      <c r="K27">
        <f t="shared" si="0"/>
        <v>0</v>
      </c>
      <c r="L27">
        <f t="shared" si="1"/>
        <v>0</v>
      </c>
    </row>
    <row r="28" spans="1:12" ht="24" customHeight="1" x14ac:dyDescent="0.2">
      <c r="B28" s="258" t="s">
        <v>358</v>
      </c>
      <c r="C28" s="259" t="s">
        <v>123</v>
      </c>
      <c r="D28" s="259" t="s">
        <v>55</v>
      </c>
      <c r="E28" s="259" t="s">
        <v>495</v>
      </c>
      <c r="F28" s="259" t="s">
        <v>410</v>
      </c>
      <c r="G28" s="260" t="s">
        <v>429</v>
      </c>
      <c r="K28">
        <f t="shared" si="0"/>
        <v>0</v>
      </c>
      <c r="L28">
        <f t="shared" si="1"/>
        <v>0</v>
      </c>
    </row>
    <row r="29" spans="1:12" ht="24" customHeight="1" x14ac:dyDescent="0.2">
      <c r="B29" s="258" t="s">
        <v>357</v>
      </c>
      <c r="C29" s="259" t="s">
        <v>104</v>
      </c>
      <c r="D29" s="259" t="s">
        <v>55</v>
      </c>
      <c r="E29" s="259" t="s">
        <v>496</v>
      </c>
      <c r="F29" s="259" t="s">
        <v>400</v>
      </c>
      <c r="G29" s="260" t="s">
        <v>431</v>
      </c>
      <c r="K29">
        <f t="shared" si="0"/>
        <v>0</v>
      </c>
      <c r="L29">
        <f t="shared" si="1"/>
        <v>0</v>
      </c>
    </row>
    <row r="30" spans="1:12" ht="15.75" x14ac:dyDescent="0.25">
      <c r="A30" s="1"/>
      <c r="B30" s="477" t="s">
        <v>349</v>
      </c>
      <c r="C30" s="478"/>
      <c r="D30" s="479"/>
      <c r="H30" s="1"/>
      <c r="K30">
        <f t="shared" si="0"/>
        <v>0</v>
      </c>
      <c r="L30">
        <f t="shared" si="1"/>
        <v>0</v>
      </c>
    </row>
    <row r="31" spans="1:12" x14ac:dyDescent="0.2">
      <c r="A31" s="1"/>
      <c r="H31" s="1"/>
      <c r="K31">
        <f t="shared" si="0"/>
        <v>0</v>
      </c>
      <c r="L31">
        <f t="shared" si="1"/>
        <v>0</v>
      </c>
    </row>
    <row r="32" spans="1:12" x14ac:dyDescent="0.2">
      <c r="A32" s="1"/>
      <c r="H32" s="1"/>
      <c r="K32">
        <f t="shared" si="0"/>
        <v>0</v>
      </c>
      <c r="L32">
        <f t="shared" si="1"/>
        <v>0</v>
      </c>
    </row>
    <row r="33" spans="1:12" x14ac:dyDescent="0.2">
      <c r="A33" s="1"/>
      <c r="H33" s="1"/>
      <c r="K33">
        <f t="shared" si="0"/>
        <v>0</v>
      </c>
      <c r="L33">
        <f t="shared" si="1"/>
        <v>0</v>
      </c>
    </row>
    <row r="34" spans="1:12" x14ac:dyDescent="0.2">
      <c r="A34" s="1"/>
      <c r="H34" s="1"/>
      <c r="K34">
        <f t="shared" si="0"/>
        <v>0</v>
      </c>
      <c r="L34">
        <f t="shared" si="1"/>
        <v>0</v>
      </c>
    </row>
    <row r="35" spans="1:12" x14ac:dyDescent="0.2">
      <c r="A35" s="1"/>
      <c r="H35" s="1"/>
      <c r="K35">
        <f t="shared" si="0"/>
        <v>0</v>
      </c>
      <c r="L35">
        <f t="shared" si="1"/>
        <v>0</v>
      </c>
    </row>
    <row r="36" spans="1:12" x14ac:dyDescent="0.2">
      <c r="A36" s="1"/>
      <c r="H36" s="1"/>
      <c r="K36">
        <f t="shared" si="0"/>
        <v>0</v>
      </c>
      <c r="L36">
        <f t="shared" si="1"/>
        <v>0</v>
      </c>
    </row>
    <row r="37" spans="1:12" x14ac:dyDescent="0.2">
      <c r="A37" s="1"/>
      <c r="H37" s="1"/>
      <c r="K37">
        <f t="shared" ref="K37:K68" si="2">IFERROR(IF(AND(G37-F37&gt;0,C37="GSTR1"),1,0),0)</f>
        <v>0</v>
      </c>
      <c r="L37">
        <f t="shared" ref="L37:L68" si="3">IFERROR(IF(AND(G37-F37&gt;0,C37="GSTR3B"),1,0),0)</f>
        <v>0</v>
      </c>
    </row>
    <row r="38" spans="1:12" x14ac:dyDescent="0.2">
      <c r="A38" s="1"/>
      <c r="H38" s="1"/>
      <c r="K38">
        <f t="shared" si="2"/>
        <v>0</v>
      </c>
      <c r="L38">
        <f t="shared" si="3"/>
        <v>0</v>
      </c>
    </row>
    <row r="39" spans="1:12" x14ac:dyDescent="0.2">
      <c r="A39" s="1"/>
      <c r="H39" s="1"/>
      <c r="K39">
        <f t="shared" si="2"/>
        <v>0</v>
      </c>
      <c r="L39">
        <f t="shared" si="3"/>
        <v>0</v>
      </c>
    </row>
    <row r="40" spans="1:12" x14ac:dyDescent="0.2">
      <c r="A40" s="1"/>
      <c r="E40" s="41"/>
      <c r="F40" s="41"/>
      <c r="H40" s="1"/>
      <c r="K40">
        <f t="shared" si="2"/>
        <v>0</v>
      </c>
      <c r="L40">
        <f t="shared" si="3"/>
        <v>0</v>
      </c>
    </row>
    <row r="41" spans="1:12" x14ac:dyDescent="0.2">
      <c r="A41" s="1"/>
      <c r="H41" s="1"/>
      <c r="K41">
        <f t="shared" si="2"/>
        <v>0</v>
      </c>
      <c r="L41">
        <f t="shared" si="3"/>
        <v>0</v>
      </c>
    </row>
    <row r="42" spans="1:12" x14ac:dyDescent="0.2">
      <c r="A42" s="1"/>
      <c r="H42" s="1"/>
      <c r="K42">
        <f t="shared" si="2"/>
        <v>0</v>
      </c>
      <c r="L42">
        <f t="shared" si="3"/>
        <v>0</v>
      </c>
    </row>
    <row r="43" spans="1:12" x14ac:dyDescent="0.2">
      <c r="A43" s="1"/>
      <c r="H43" s="1"/>
      <c r="K43">
        <f t="shared" si="2"/>
        <v>0</v>
      </c>
      <c r="L43">
        <f t="shared" si="3"/>
        <v>0</v>
      </c>
    </row>
    <row r="44" spans="1:12" x14ac:dyDescent="0.2">
      <c r="A44" s="1"/>
      <c r="H44" s="1"/>
      <c r="K44">
        <f t="shared" si="2"/>
        <v>0</v>
      </c>
      <c r="L44">
        <f t="shared" si="3"/>
        <v>0</v>
      </c>
    </row>
    <row r="45" spans="1:12" x14ac:dyDescent="0.2">
      <c r="A45" s="1"/>
      <c r="H45" s="1"/>
      <c r="K45">
        <f t="shared" si="2"/>
        <v>0</v>
      </c>
      <c r="L45">
        <f t="shared" si="3"/>
        <v>0</v>
      </c>
    </row>
    <row r="46" spans="1:12" x14ac:dyDescent="0.2">
      <c r="A46" s="1"/>
      <c r="H46" s="1"/>
      <c r="K46">
        <f t="shared" si="2"/>
        <v>0</v>
      </c>
      <c r="L46">
        <f t="shared" si="3"/>
        <v>0</v>
      </c>
    </row>
    <row r="47" spans="1:12" x14ac:dyDescent="0.2">
      <c r="A47" s="1"/>
      <c r="H47" s="1"/>
      <c r="K47">
        <f t="shared" si="2"/>
        <v>0</v>
      </c>
      <c r="L47">
        <f t="shared" si="3"/>
        <v>0</v>
      </c>
    </row>
    <row r="48" spans="1:12" x14ac:dyDescent="0.2">
      <c r="A48" s="1"/>
      <c r="H48" s="1"/>
      <c r="K48">
        <f t="shared" si="2"/>
        <v>0</v>
      </c>
      <c r="L48">
        <f t="shared" si="3"/>
        <v>0</v>
      </c>
    </row>
    <row r="49" spans="1:12" x14ac:dyDescent="0.2">
      <c r="A49" s="1"/>
      <c r="H49" s="1"/>
      <c r="K49">
        <f t="shared" si="2"/>
        <v>0</v>
      </c>
      <c r="L49">
        <f t="shared" si="3"/>
        <v>0</v>
      </c>
    </row>
    <row r="50" spans="1:12" x14ac:dyDescent="0.2">
      <c r="A50" s="1"/>
      <c r="H50" s="1"/>
      <c r="K50">
        <f t="shared" si="2"/>
        <v>0</v>
      </c>
      <c r="L50">
        <f t="shared" si="3"/>
        <v>0</v>
      </c>
    </row>
    <row r="51" spans="1:12" x14ac:dyDescent="0.2">
      <c r="A51" s="1"/>
      <c r="H51" s="1"/>
      <c r="K51">
        <f t="shared" si="2"/>
        <v>0</v>
      </c>
      <c r="L51">
        <f t="shared" si="3"/>
        <v>0</v>
      </c>
    </row>
    <row r="52" spans="1:12" x14ac:dyDescent="0.2">
      <c r="A52" s="1"/>
      <c r="H52" s="1"/>
      <c r="K52">
        <f t="shared" si="2"/>
        <v>0</v>
      </c>
      <c r="L52">
        <f t="shared" si="3"/>
        <v>0</v>
      </c>
    </row>
    <row r="53" spans="1:12" x14ac:dyDescent="0.2">
      <c r="A53" s="1"/>
      <c r="H53" s="1"/>
      <c r="K53">
        <f t="shared" si="2"/>
        <v>0</v>
      </c>
      <c r="L53">
        <f t="shared" si="3"/>
        <v>0</v>
      </c>
    </row>
    <row r="54" spans="1:12" x14ac:dyDescent="0.2">
      <c r="A54" s="1"/>
      <c r="B54" s="1"/>
      <c r="C54" s="1"/>
      <c r="D54" s="1"/>
      <c r="E54" s="1"/>
      <c r="F54" s="1"/>
      <c r="G54" s="1"/>
      <c r="H54" s="1"/>
      <c r="K54">
        <f t="shared" si="2"/>
        <v>0</v>
      </c>
      <c r="L54">
        <f t="shared" si="3"/>
        <v>0</v>
      </c>
    </row>
    <row r="55" spans="1:12" x14ac:dyDescent="0.2">
      <c r="A55" s="1"/>
      <c r="B55" s="1"/>
      <c r="C55" s="1"/>
      <c r="D55" s="1"/>
      <c r="E55" s="1"/>
      <c r="F55" s="1"/>
      <c r="G55" s="1"/>
      <c r="H55" s="1"/>
      <c r="K55">
        <f t="shared" si="2"/>
        <v>0</v>
      </c>
      <c r="L55">
        <f t="shared" si="3"/>
        <v>0</v>
      </c>
    </row>
    <row r="56" spans="1:12" x14ac:dyDescent="0.2">
      <c r="A56" s="1"/>
      <c r="B56" s="1"/>
      <c r="C56" s="1"/>
      <c r="D56" s="1"/>
      <c r="E56" s="1"/>
      <c r="F56" s="1"/>
      <c r="G56" s="1"/>
      <c r="H56" s="1"/>
      <c r="K56">
        <f t="shared" si="2"/>
        <v>0</v>
      </c>
      <c r="L56">
        <f t="shared" si="3"/>
        <v>0</v>
      </c>
    </row>
    <row r="57" spans="1:12" x14ac:dyDescent="0.2">
      <c r="A57" s="1"/>
      <c r="B57" s="1"/>
      <c r="C57" s="1"/>
      <c r="D57" s="1"/>
      <c r="E57" s="1"/>
      <c r="F57" s="1"/>
      <c r="G57" s="1"/>
      <c r="H57" s="1"/>
      <c r="K57">
        <f t="shared" si="2"/>
        <v>0</v>
      </c>
      <c r="L57">
        <f t="shared" si="3"/>
        <v>0</v>
      </c>
    </row>
    <row r="58" spans="1:12" x14ac:dyDescent="0.2">
      <c r="A58" s="1"/>
      <c r="B58" s="1"/>
      <c r="C58" s="1"/>
      <c r="D58" s="1"/>
      <c r="E58" s="1"/>
      <c r="F58" s="1"/>
      <c r="G58" s="1"/>
      <c r="H58" s="1"/>
      <c r="K58">
        <f t="shared" si="2"/>
        <v>0</v>
      </c>
      <c r="L58">
        <f t="shared" si="3"/>
        <v>0</v>
      </c>
    </row>
    <row r="59" spans="1:12" x14ac:dyDescent="0.2">
      <c r="A59" s="1"/>
      <c r="B59" s="1"/>
      <c r="C59" s="1"/>
      <c r="D59" s="1"/>
      <c r="E59" s="1"/>
      <c r="F59" s="1"/>
      <c r="G59" s="1"/>
      <c r="H59" s="1"/>
      <c r="K59">
        <f t="shared" si="2"/>
        <v>0</v>
      </c>
      <c r="L59">
        <f t="shared" si="3"/>
        <v>0</v>
      </c>
    </row>
    <row r="60" spans="1:12" x14ac:dyDescent="0.2">
      <c r="A60" s="1"/>
      <c r="B60" s="1"/>
      <c r="C60" s="1"/>
      <c r="D60" s="1"/>
      <c r="E60" s="1"/>
      <c r="F60" s="1"/>
      <c r="G60" s="1"/>
      <c r="H60" s="1"/>
      <c r="K60">
        <f t="shared" si="2"/>
        <v>0</v>
      </c>
      <c r="L60">
        <f t="shared" si="3"/>
        <v>0</v>
      </c>
    </row>
    <row r="61" spans="1:12" x14ac:dyDescent="0.2">
      <c r="A61" s="1"/>
      <c r="B61" s="1"/>
      <c r="C61" s="1"/>
      <c r="D61" s="1"/>
      <c r="E61" s="1"/>
      <c r="F61" s="1"/>
      <c r="G61" s="1"/>
      <c r="H61" s="1"/>
      <c r="K61">
        <f t="shared" si="2"/>
        <v>0</v>
      </c>
      <c r="L61">
        <f t="shared" si="3"/>
        <v>0</v>
      </c>
    </row>
    <row r="62" spans="1:12" x14ac:dyDescent="0.2">
      <c r="A62" s="1"/>
      <c r="B62" s="1"/>
      <c r="C62" s="1"/>
      <c r="D62" s="1"/>
      <c r="E62" s="1"/>
      <c r="F62" s="1"/>
      <c r="G62" s="1"/>
      <c r="H62" s="1"/>
      <c r="K62">
        <f t="shared" si="2"/>
        <v>0</v>
      </c>
      <c r="L62">
        <f t="shared" si="3"/>
        <v>0</v>
      </c>
    </row>
    <row r="63" spans="1:12" x14ac:dyDescent="0.2">
      <c r="A63" s="1"/>
      <c r="B63" s="1"/>
      <c r="C63" s="1"/>
      <c r="D63" s="1"/>
      <c r="E63" s="1"/>
      <c r="F63" s="1"/>
      <c r="G63" s="1"/>
      <c r="H63" s="1"/>
      <c r="K63">
        <f t="shared" si="2"/>
        <v>0</v>
      </c>
      <c r="L63">
        <f t="shared" si="3"/>
        <v>0</v>
      </c>
    </row>
    <row r="64" spans="1:12" x14ac:dyDescent="0.2">
      <c r="A64" s="1"/>
      <c r="B64" s="1"/>
      <c r="C64" s="1"/>
      <c r="D64" s="1"/>
      <c r="E64" s="1"/>
      <c r="F64" s="1"/>
      <c r="G64" s="1"/>
      <c r="H64" s="1"/>
      <c r="K64">
        <f t="shared" si="2"/>
        <v>0</v>
      </c>
      <c r="L64">
        <f t="shared" si="3"/>
        <v>0</v>
      </c>
    </row>
    <row r="65" spans="1:12" x14ac:dyDescent="0.2">
      <c r="A65" s="1"/>
      <c r="B65" s="1"/>
      <c r="C65" s="1"/>
      <c r="D65" s="1"/>
      <c r="E65" s="1"/>
      <c r="F65" s="1"/>
      <c r="G65" s="1"/>
      <c r="H65" s="1"/>
      <c r="K65">
        <f t="shared" si="2"/>
        <v>0</v>
      </c>
      <c r="L65">
        <f t="shared" si="3"/>
        <v>0</v>
      </c>
    </row>
    <row r="66" spans="1:12" x14ac:dyDescent="0.2">
      <c r="A66" s="1"/>
      <c r="B66" s="1"/>
      <c r="C66" s="1"/>
      <c r="D66" s="1"/>
      <c r="E66" s="1"/>
      <c r="F66" s="1"/>
      <c r="G66" s="1"/>
      <c r="H66" s="1"/>
      <c r="K66">
        <f t="shared" si="2"/>
        <v>0</v>
      </c>
      <c r="L66">
        <f t="shared" si="3"/>
        <v>0</v>
      </c>
    </row>
    <row r="67" spans="1:12" x14ac:dyDescent="0.2">
      <c r="A67" s="1"/>
      <c r="B67" s="1"/>
      <c r="C67" s="1"/>
      <c r="D67" s="1"/>
      <c r="E67" s="1"/>
      <c r="F67" s="1"/>
      <c r="G67" s="1"/>
      <c r="H67" s="1"/>
      <c r="K67">
        <f t="shared" si="2"/>
        <v>0</v>
      </c>
      <c r="L67">
        <f t="shared" si="3"/>
        <v>0</v>
      </c>
    </row>
    <row r="68" spans="1:12" x14ac:dyDescent="0.2">
      <c r="A68" s="1"/>
      <c r="B68" s="1"/>
      <c r="C68" s="1"/>
      <c r="D68" s="1"/>
      <c r="E68" s="1"/>
      <c r="F68" s="1"/>
      <c r="G68" s="1"/>
      <c r="H68" s="1"/>
      <c r="K68">
        <f t="shared" si="2"/>
        <v>0</v>
      </c>
      <c r="L68">
        <f t="shared" si="3"/>
        <v>0</v>
      </c>
    </row>
    <row r="69" spans="1:12" x14ac:dyDescent="0.2">
      <c r="A69" s="1"/>
      <c r="B69" s="1"/>
      <c r="C69" s="1"/>
      <c r="D69" s="1"/>
      <c r="E69" s="1"/>
      <c r="F69" s="1"/>
      <c r="G69" s="1"/>
      <c r="H69" s="1"/>
      <c r="K69">
        <f t="shared" ref="K69:K86" si="4">IFERROR(IF(AND(G69-F69&gt;0,C69="GSTR1"),1,0),0)</f>
        <v>0</v>
      </c>
      <c r="L69">
        <f t="shared" ref="L69:L86" si="5">IFERROR(IF(AND(G69-F69&gt;0,C69="GSTR3B"),1,0),0)</f>
        <v>0</v>
      </c>
    </row>
    <row r="70" spans="1:12" x14ac:dyDescent="0.2">
      <c r="A70" s="1"/>
      <c r="B70" s="1"/>
      <c r="C70" s="1"/>
      <c r="D70" s="1"/>
      <c r="E70" s="1"/>
      <c r="F70" s="1"/>
      <c r="G70" s="1"/>
      <c r="H70" s="1"/>
      <c r="K70">
        <f t="shared" si="4"/>
        <v>0</v>
      </c>
      <c r="L70">
        <f t="shared" si="5"/>
        <v>0</v>
      </c>
    </row>
    <row r="71" spans="1:12" x14ac:dyDescent="0.2">
      <c r="A71" s="1"/>
      <c r="B71" s="1"/>
      <c r="C71" s="1"/>
      <c r="D71" s="1"/>
      <c r="E71" s="1"/>
      <c r="F71" s="1"/>
      <c r="G71" s="1"/>
      <c r="H71" s="1"/>
      <c r="K71">
        <f t="shared" si="4"/>
        <v>0</v>
      </c>
      <c r="L71">
        <f t="shared" si="5"/>
        <v>0</v>
      </c>
    </row>
    <row r="72" spans="1:12" x14ac:dyDescent="0.2">
      <c r="A72" s="1"/>
      <c r="B72" s="1"/>
      <c r="C72" s="1"/>
      <c r="D72" s="1"/>
      <c r="E72" s="1"/>
      <c r="F72" s="1"/>
      <c r="G72" s="1"/>
      <c r="H72" s="1"/>
      <c r="K72">
        <f t="shared" si="4"/>
        <v>0</v>
      </c>
      <c r="L72">
        <f t="shared" si="5"/>
        <v>0</v>
      </c>
    </row>
    <row r="73" spans="1:12" x14ac:dyDescent="0.2">
      <c r="A73" s="1"/>
      <c r="B73" s="1"/>
      <c r="C73" s="1"/>
      <c r="D73" s="1"/>
      <c r="E73" s="1"/>
      <c r="F73" s="1"/>
      <c r="G73" s="1"/>
      <c r="H73" s="1"/>
      <c r="K73">
        <f t="shared" si="4"/>
        <v>0</v>
      </c>
      <c r="L73">
        <f t="shared" si="5"/>
        <v>0</v>
      </c>
    </row>
    <row r="74" spans="1:12" x14ac:dyDescent="0.2">
      <c r="A74" s="1"/>
      <c r="B74" s="1"/>
      <c r="C74" s="1"/>
      <c r="D74" s="1"/>
      <c r="E74" s="1"/>
      <c r="F74" s="1"/>
      <c r="G74" s="1"/>
      <c r="H74" s="1"/>
      <c r="K74">
        <f t="shared" si="4"/>
        <v>0</v>
      </c>
      <c r="L74">
        <f t="shared" si="5"/>
        <v>0</v>
      </c>
    </row>
    <row r="75" spans="1:12" x14ac:dyDescent="0.2">
      <c r="A75" s="1"/>
      <c r="B75" s="1"/>
      <c r="C75" s="1"/>
      <c r="D75" s="1"/>
      <c r="E75" s="1"/>
      <c r="F75" s="1"/>
      <c r="G75" s="1"/>
      <c r="H75" s="1"/>
      <c r="K75">
        <f t="shared" si="4"/>
        <v>0</v>
      </c>
      <c r="L75">
        <f t="shared" si="5"/>
        <v>0</v>
      </c>
    </row>
    <row r="76" spans="1:12" x14ac:dyDescent="0.2">
      <c r="A76" s="1"/>
      <c r="B76" s="1"/>
      <c r="C76" s="1"/>
      <c r="D76" s="1"/>
      <c r="E76" s="1"/>
      <c r="F76" s="1"/>
      <c r="G76" s="1"/>
      <c r="H76" s="1"/>
      <c r="K76">
        <f t="shared" si="4"/>
        <v>0</v>
      </c>
      <c r="L76">
        <f t="shared" si="5"/>
        <v>0</v>
      </c>
    </row>
    <row r="77" spans="1:12" x14ac:dyDescent="0.2">
      <c r="A77" s="1"/>
      <c r="B77" s="1"/>
      <c r="C77" s="1"/>
      <c r="D77" s="1"/>
      <c r="E77" s="1"/>
      <c r="F77" s="1"/>
      <c r="G77" s="1"/>
      <c r="H77" s="1"/>
      <c r="K77">
        <f t="shared" si="4"/>
        <v>0</v>
      </c>
      <c r="L77">
        <f t="shared" si="5"/>
        <v>0</v>
      </c>
    </row>
    <row r="78" spans="1:12" x14ac:dyDescent="0.2">
      <c r="A78" s="1"/>
      <c r="B78" s="1"/>
      <c r="C78" s="1"/>
      <c r="D78" s="1"/>
      <c r="E78" s="1"/>
      <c r="F78" s="1"/>
      <c r="G78" s="1"/>
      <c r="H78" s="1"/>
      <c r="K78">
        <f t="shared" si="4"/>
        <v>0</v>
      </c>
      <c r="L78">
        <f t="shared" si="5"/>
        <v>0</v>
      </c>
    </row>
    <row r="79" spans="1:12" x14ac:dyDescent="0.2">
      <c r="A79" s="1"/>
      <c r="B79" s="1"/>
      <c r="C79" s="1"/>
      <c r="D79" s="1"/>
      <c r="E79" s="1"/>
      <c r="F79" s="1"/>
      <c r="G79" s="1"/>
      <c r="H79" s="1"/>
      <c r="K79">
        <f t="shared" si="4"/>
        <v>0</v>
      </c>
      <c r="L79">
        <f t="shared" si="5"/>
        <v>0</v>
      </c>
    </row>
    <row r="80" spans="1:12" x14ac:dyDescent="0.2">
      <c r="A80" s="1"/>
      <c r="B80" s="1"/>
      <c r="C80" s="1"/>
      <c r="D80" s="1"/>
      <c r="E80" s="1"/>
      <c r="F80" s="1"/>
      <c r="G80" s="1"/>
      <c r="H80" s="1"/>
      <c r="K80">
        <f t="shared" si="4"/>
        <v>0</v>
      </c>
      <c r="L80">
        <f t="shared" si="5"/>
        <v>0</v>
      </c>
    </row>
    <row r="81" spans="1:12" x14ac:dyDescent="0.2">
      <c r="A81" s="1"/>
      <c r="B81" s="1"/>
      <c r="C81" s="1"/>
      <c r="D81" s="1"/>
      <c r="E81" s="1"/>
      <c r="F81" s="1"/>
      <c r="G81" s="1"/>
      <c r="H81" s="1"/>
      <c r="K81">
        <f t="shared" si="4"/>
        <v>0</v>
      </c>
      <c r="L81">
        <f t="shared" si="5"/>
        <v>0</v>
      </c>
    </row>
    <row r="82" spans="1:12" x14ac:dyDescent="0.2">
      <c r="A82" s="1"/>
      <c r="B82" s="1"/>
      <c r="C82" s="1"/>
      <c r="D82" s="1"/>
      <c r="E82" s="1"/>
      <c r="F82" s="1"/>
      <c r="G82" s="1"/>
      <c r="H82" s="1"/>
      <c r="K82">
        <f t="shared" si="4"/>
        <v>0</v>
      </c>
      <c r="L82">
        <f t="shared" si="5"/>
        <v>0</v>
      </c>
    </row>
    <row r="83" spans="1:12" x14ac:dyDescent="0.2">
      <c r="A83" s="1"/>
      <c r="B83" s="1"/>
      <c r="C83" s="1"/>
      <c r="D83" s="1"/>
      <c r="E83" s="1"/>
      <c r="F83" s="1"/>
      <c r="G83" s="1"/>
      <c r="H83" s="1"/>
      <c r="K83">
        <f t="shared" si="4"/>
        <v>0</v>
      </c>
      <c r="L83">
        <f t="shared" si="5"/>
        <v>0</v>
      </c>
    </row>
    <row r="84" spans="1:12" x14ac:dyDescent="0.2">
      <c r="A84" s="1"/>
      <c r="B84" s="1"/>
      <c r="C84" s="1"/>
      <c r="D84" s="1"/>
      <c r="E84" s="1"/>
      <c r="F84" s="1"/>
      <c r="G84" s="1"/>
      <c r="H84" s="1"/>
      <c r="K84">
        <f t="shared" si="4"/>
        <v>0</v>
      </c>
      <c r="L84">
        <f t="shared" si="5"/>
        <v>0</v>
      </c>
    </row>
    <row r="85" spans="1:12" x14ac:dyDescent="0.2">
      <c r="A85" s="1"/>
      <c r="B85" s="1"/>
      <c r="C85" s="1"/>
      <c r="D85" s="1"/>
      <c r="E85" s="1"/>
      <c r="F85" s="1"/>
      <c r="G85" s="1"/>
      <c r="H85" s="1"/>
      <c r="K85">
        <f t="shared" si="4"/>
        <v>0</v>
      </c>
      <c r="L85">
        <f t="shared" si="5"/>
        <v>0</v>
      </c>
    </row>
    <row r="86" spans="1:12" x14ac:dyDescent="0.2">
      <c r="A86" s="1"/>
      <c r="B86" s="1"/>
      <c r="C86" s="1"/>
      <c r="D86" s="1"/>
      <c r="E86" s="1"/>
      <c r="F86" s="1"/>
      <c r="G86" s="1"/>
      <c r="H86" s="1"/>
      <c r="K86">
        <f t="shared" si="4"/>
        <v>0</v>
      </c>
      <c r="L86">
        <f t="shared" si="5"/>
        <v>0</v>
      </c>
    </row>
    <row r="87" spans="1:12" x14ac:dyDescent="0.2">
      <c r="A87" s="1"/>
      <c r="B87" s="1"/>
      <c r="C87" s="1"/>
      <c r="D87" s="1"/>
      <c r="E87" s="1"/>
      <c r="F87" s="1"/>
      <c r="G87" s="1"/>
      <c r="H87" s="1"/>
    </row>
    <row r="88" spans="1:12" x14ac:dyDescent="0.2">
      <c r="A88" s="1"/>
      <c r="B88" s="1"/>
      <c r="C88" s="1"/>
      <c r="D88" s="1"/>
      <c r="E88" s="1"/>
      <c r="F88" s="1"/>
      <c r="G88" s="1"/>
      <c r="H88" s="1"/>
    </row>
    <row r="89" spans="1:12" x14ac:dyDescent="0.2">
      <c r="B89" s="1"/>
      <c r="C89" s="1"/>
      <c r="D89" s="1"/>
      <c r="E89" s="1"/>
      <c r="F89" s="1"/>
      <c r="G89" s="1"/>
    </row>
    <row r="90" spans="1:12" x14ac:dyDescent="0.2">
      <c r="B90" s="1"/>
      <c r="C90" s="1"/>
      <c r="D90" s="1"/>
      <c r="E90" s="1"/>
      <c r="F90" s="1"/>
      <c r="G90" s="1"/>
    </row>
    <row r="91" spans="1:12" x14ac:dyDescent="0.2">
      <c r="B91" s="1"/>
      <c r="C91" s="1"/>
      <c r="D91" s="1"/>
      <c r="E91" s="1"/>
      <c r="F91" s="1"/>
      <c r="G91" s="1"/>
    </row>
    <row r="92" spans="1:12" x14ac:dyDescent="0.2">
      <c r="B92" s="1"/>
      <c r="C92" s="1"/>
      <c r="D92" s="1"/>
      <c r="E92" s="1"/>
      <c r="F92" s="1"/>
      <c r="G92" s="1"/>
    </row>
    <row r="93" spans="1:12" x14ac:dyDescent="0.2">
      <c r="B93" s="1"/>
      <c r="C93" s="1"/>
      <c r="D93" s="1"/>
      <c r="E93" s="1"/>
      <c r="F93" s="1"/>
      <c r="G93" s="1"/>
    </row>
    <row r="94" spans="1:12" x14ac:dyDescent="0.2">
      <c r="B94" s="1"/>
      <c r="C94" s="1"/>
      <c r="D94" s="1"/>
      <c r="E94" s="1"/>
      <c r="F94" s="1"/>
      <c r="G94" s="1"/>
    </row>
    <row r="95" spans="1:12" x14ac:dyDescent="0.2">
      <c r="B95" s="1"/>
      <c r="C95" s="1"/>
      <c r="D95" s="1"/>
      <c r="E95" s="1"/>
      <c r="F95" s="1"/>
      <c r="G95" s="1"/>
    </row>
    <row r="96" spans="1:12" x14ac:dyDescent="0.2">
      <c r="B96" s="1"/>
      <c r="C96" s="1"/>
      <c r="D96" s="1"/>
      <c r="E96" s="1"/>
      <c r="F96" s="1"/>
      <c r="G96" s="1"/>
    </row>
    <row r="97" spans="2:7" x14ac:dyDescent="0.2">
      <c r="B97" s="1"/>
      <c r="C97" s="1"/>
      <c r="D97" s="1"/>
      <c r="E97" s="1"/>
      <c r="F97" s="1"/>
      <c r="G97" s="1"/>
    </row>
    <row r="98" spans="2:7" x14ac:dyDescent="0.2">
      <c r="B98" s="1"/>
      <c r="C98" s="1"/>
      <c r="D98" s="1"/>
      <c r="E98" s="1"/>
      <c r="F98" s="1"/>
      <c r="G98" s="1"/>
    </row>
    <row r="99" spans="2:7" x14ac:dyDescent="0.2">
      <c r="B99" s="1"/>
      <c r="C99" s="1"/>
      <c r="D99" s="1"/>
      <c r="E99" s="1"/>
      <c r="F99" s="1"/>
      <c r="G99" s="1"/>
    </row>
    <row r="100" spans="2:7" x14ac:dyDescent="0.2">
      <c r="B100" s="1"/>
      <c r="C100" s="1"/>
      <c r="D100" s="1"/>
      <c r="E100" s="1"/>
      <c r="F100" s="1"/>
      <c r="G100" s="1"/>
    </row>
    <row r="101" spans="2:7" x14ac:dyDescent="0.2">
      <c r="B101" s="1"/>
      <c r="C101" s="1"/>
      <c r="D101" s="1"/>
      <c r="E101" s="1"/>
      <c r="F101" s="1"/>
      <c r="G101" s="1"/>
    </row>
    <row r="102" spans="2:7" x14ac:dyDescent="0.2">
      <c r="B102" s="1"/>
      <c r="C102" s="1"/>
      <c r="D102" s="1"/>
      <c r="E102" s="1"/>
      <c r="F102" s="1"/>
      <c r="G102" s="1"/>
    </row>
    <row r="103" spans="2:7" x14ac:dyDescent="0.2">
      <c r="B103" s="1"/>
      <c r="C103" s="1"/>
      <c r="D103" s="1"/>
      <c r="E103" s="1"/>
      <c r="F103" s="1"/>
      <c r="G103" s="1"/>
    </row>
    <row r="104" spans="2:7" x14ac:dyDescent="0.2">
      <c r="B104" s="1"/>
      <c r="C104" s="1"/>
      <c r="D104" s="1"/>
      <c r="E104" s="1"/>
      <c r="F104" s="1"/>
      <c r="G104" s="1"/>
    </row>
    <row r="105" spans="2:7" x14ac:dyDescent="0.2">
      <c r="B105" s="1"/>
      <c r="C105" s="1"/>
      <c r="D105" s="1"/>
      <c r="E105" s="1"/>
      <c r="F105" s="1"/>
      <c r="G105" s="1"/>
    </row>
    <row r="106" spans="2:7" x14ac:dyDescent="0.2">
      <c r="B106" s="1"/>
      <c r="C106" s="1"/>
      <c r="D106" s="1"/>
      <c r="E106" s="1"/>
      <c r="F106" s="1"/>
      <c r="G106" s="1"/>
    </row>
    <row r="107" spans="2:7" x14ac:dyDescent="0.2">
      <c r="B107" s="1"/>
      <c r="C107" s="1"/>
      <c r="D107" s="1"/>
      <c r="E107" s="1"/>
      <c r="F107" s="1"/>
      <c r="G107" s="1"/>
    </row>
    <row r="108" spans="2:7" x14ac:dyDescent="0.2">
      <c r="B108" s="1"/>
      <c r="C108" s="1"/>
      <c r="D108" s="1"/>
      <c r="E108" s="1"/>
      <c r="F108" s="1"/>
      <c r="G108" s="1"/>
    </row>
    <row r="109" spans="2:7" x14ac:dyDescent="0.2">
      <c r="B109" s="1"/>
      <c r="C109" s="1"/>
      <c r="D109" s="1"/>
      <c r="E109" s="1"/>
      <c r="F109" s="1"/>
      <c r="G109" s="1"/>
    </row>
    <row r="110" spans="2:7" x14ac:dyDescent="0.2">
      <c r="B110" s="1"/>
      <c r="C110" s="1"/>
      <c r="D110" s="1"/>
      <c r="E110" s="1"/>
      <c r="F110" s="1"/>
      <c r="G110" s="1"/>
    </row>
    <row r="111" spans="2:7" x14ac:dyDescent="0.2">
      <c r="B111" s="1"/>
      <c r="C111" s="1"/>
      <c r="D111" s="1"/>
      <c r="E111" s="1"/>
      <c r="F111" s="1"/>
      <c r="G111" s="1"/>
    </row>
    <row r="112" spans="2:7" x14ac:dyDescent="0.2">
      <c r="B112" s="1"/>
      <c r="C112" s="1"/>
      <c r="D112" s="1"/>
      <c r="E112" s="1"/>
      <c r="F112" s="1"/>
      <c r="G112" s="1"/>
    </row>
  </sheetData>
  <mergeCells count="2">
    <mergeCell ref="B2:G2"/>
    <mergeCell ref="B30:D30"/>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1847"/>
  <sheetViews>
    <sheetView showGridLines="0" topLeftCell="A12" workbookViewId="0">
      <selection activeCell="C25" sqref="C25"/>
    </sheetView>
  </sheetViews>
  <sheetFormatPr defaultRowHeight="12.75" x14ac:dyDescent="0.2"/>
  <cols>
    <col min="1" max="1" width="1.7109375" customWidth="1"/>
    <col min="2" max="2" width="48.28515625" customWidth="1"/>
    <col min="3" max="3" width="24.42578125" customWidth="1"/>
    <col min="4" max="4" width="13.7109375" customWidth="1"/>
    <col min="5" max="5" width="16.7109375" customWidth="1"/>
    <col min="6" max="6" width="24.5703125" customWidth="1"/>
    <col min="7" max="9" width="24.42578125" customWidth="1"/>
  </cols>
  <sheetData>
    <row r="1" spans="1:9" ht="18.75" x14ac:dyDescent="0.3">
      <c r="A1" s="6"/>
      <c r="B1" s="2"/>
      <c r="C1" s="2"/>
      <c r="D1" s="2"/>
      <c r="E1" s="2"/>
      <c r="F1" s="2"/>
      <c r="G1" s="2"/>
      <c r="H1" s="2"/>
      <c r="I1" s="2"/>
    </row>
    <row r="2" spans="1:9" ht="21" x14ac:dyDescent="0.2">
      <c r="A2" s="2"/>
      <c r="B2" s="480" t="s">
        <v>320</v>
      </c>
      <c r="C2" s="481"/>
      <c r="D2" s="481"/>
      <c r="E2" s="481"/>
      <c r="F2" s="481"/>
      <c r="G2" s="481"/>
      <c r="H2" s="481"/>
      <c r="I2" s="481"/>
    </row>
    <row r="3" spans="1:9" x14ac:dyDescent="0.2">
      <c r="A3" s="2"/>
      <c r="B3" s="12"/>
      <c r="C3" s="12"/>
      <c r="D3" s="12"/>
      <c r="E3" s="12"/>
      <c r="F3" s="12"/>
      <c r="G3" s="12"/>
      <c r="H3" s="12"/>
      <c r="I3" s="12"/>
    </row>
    <row r="4" spans="1:9" ht="31.5" x14ac:dyDescent="0.25">
      <c r="A4" s="12"/>
      <c r="B4" s="264" t="s">
        <v>90</v>
      </c>
      <c r="C4" s="265" t="s">
        <v>9</v>
      </c>
      <c r="D4" s="265" t="s">
        <v>91</v>
      </c>
      <c r="E4" s="265" t="s">
        <v>92</v>
      </c>
      <c r="F4" s="265" t="s">
        <v>5</v>
      </c>
      <c r="G4" s="265" t="s">
        <v>54</v>
      </c>
      <c r="H4" s="265" t="s">
        <v>93</v>
      </c>
      <c r="I4" s="266" t="s">
        <v>94</v>
      </c>
    </row>
    <row r="5" spans="1:9" ht="24" customHeight="1" x14ac:dyDescent="0.2">
      <c r="B5" s="267" t="s">
        <v>497</v>
      </c>
      <c r="C5" s="268" t="s">
        <v>498</v>
      </c>
      <c r="D5" s="268" t="s">
        <v>123</v>
      </c>
      <c r="E5" s="268" t="s">
        <v>357</v>
      </c>
      <c r="F5" s="268" t="s">
        <v>55</v>
      </c>
      <c r="G5" s="435">
        <v>43174</v>
      </c>
      <c r="H5" s="269" t="s">
        <v>411</v>
      </c>
      <c r="I5" s="270" t="s">
        <v>499</v>
      </c>
    </row>
    <row r="6" spans="1:9" ht="24" customHeight="1" x14ac:dyDescent="0.2">
      <c r="B6" s="267" t="s">
        <v>497</v>
      </c>
      <c r="C6" s="268" t="s">
        <v>498</v>
      </c>
      <c r="D6" s="268" t="s">
        <v>104</v>
      </c>
      <c r="E6" s="268" t="s">
        <v>356</v>
      </c>
      <c r="F6" s="268" t="s">
        <v>55</v>
      </c>
      <c r="G6" s="435">
        <v>43169</v>
      </c>
      <c r="H6" s="436">
        <v>43404</v>
      </c>
      <c r="I6" s="270" t="s">
        <v>500</v>
      </c>
    </row>
    <row r="7" spans="1:9" ht="24" customHeight="1" x14ac:dyDescent="0.2">
      <c r="B7" s="267" t="s">
        <v>497</v>
      </c>
      <c r="C7" s="268" t="s">
        <v>498</v>
      </c>
      <c r="D7" s="268" t="s">
        <v>123</v>
      </c>
      <c r="E7" s="268" t="s">
        <v>356</v>
      </c>
      <c r="F7" s="268" t="s">
        <v>55</v>
      </c>
      <c r="G7" s="435">
        <v>43153</v>
      </c>
      <c r="H7" s="269" t="s">
        <v>412</v>
      </c>
      <c r="I7" s="270" t="s">
        <v>501</v>
      </c>
    </row>
    <row r="8" spans="1:9" ht="24" customHeight="1" x14ac:dyDescent="0.2">
      <c r="B8" s="267" t="s">
        <v>497</v>
      </c>
      <c r="C8" s="268" t="s">
        <v>498</v>
      </c>
      <c r="D8" s="268" t="s">
        <v>104</v>
      </c>
      <c r="E8" s="268" t="s">
        <v>355</v>
      </c>
      <c r="F8" s="268" t="s">
        <v>55</v>
      </c>
      <c r="G8" s="268" t="s">
        <v>421</v>
      </c>
      <c r="H8" s="269" t="s">
        <v>400</v>
      </c>
      <c r="I8" s="270" t="s">
        <v>502</v>
      </c>
    </row>
    <row r="9" spans="1:9" ht="24" customHeight="1" x14ac:dyDescent="0.2">
      <c r="B9" s="267" t="s">
        <v>497</v>
      </c>
      <c r="C9" s="268" t="s">
        <v>498</v>
      </c>
      <c r="D9" s="268" t="s">
        <v>123</v>
      </c>
      <c r="E9" s="268" t="s">
        <v>355</v>
      </c>
      <c r="F9" s="268" t="s">
        <v>55</v>
      </c>
      <c r="G9" s="268" t="s">
        <v>422</v>
      </c>
      <c r="H9" s="269" t="s">
        <v>413</v>
      </c>
      <c r="I9" s="270" t="s">
        <v>503</v>
      </c>
    </row>
    <row r="10" spans="1:9" ht="24" customHeight="1" x14ac:dyDescent="0.2">
      <c r="B10" s="267" t="s">
        <v>497</v>
      </c>
      <c r="C10" s="268" t="s">
        <v>498</v>
      </c>
      <c r="D10" s="268" t="s">
        <v>104</v>
      </c>
      <c r="E10" s="268" t="s">
        <v>353</v>
      </c>
      <c r="F10" s="268" t="s">
        <v>55</v>
      </c>
      <c r="G10" s="435">
        <v>43109</v>
      </c>
      <c r="H10" s="269" t="s">
        <v>400</v>
      </c>
      <c r="I10" s="270" t="s">
        <v>504</v>
      </c>
    </row>
    <row r="11" spans="1:9" ht="24" customHeight="1" x14ac:dyDescent="0.2">
      <c r="B11" s="267" t="s">
        <v>497</v>
      </c>
      <c r="C11" s="268" t="s">
        <v>498</v>
      </c>
      <c r="D11" s="268" t="s">
        <v>104</v>
      </c>
      <c r="E11" s="268" t="s">
        <v>354</v>
      </c>
      <c r="F11" s="268" t="s">
        <v>55</v>
      </c>
      <c r="G11" s="435">
        <v>43120</v>
      </c>
      <c r="H11" s="269" t="s">
        <v>400</v>
      </c>
      <c r="I11" s="270" t="s">
        <v>505</v>
      </c>
    </row>
    <row r="12" spans="1:9" ht="24" customHeight="1" x14ac:dyDescent="0.2">
      <c r="B12" s="267" t="s">
        <v>497</v>
      </c>
      <c r="C12" s="268" t="s">
        <v>498</v>
      </c>
      <c r="D12" s="268" t="s">
        <v>104</v>
      </c>
      <c r="E12" s="268" t="s">
        <v>352</v>
      </c>
      <c r="F12" s="268" t="s">
        <v>55</v>
      </c>
      <c r="G12" s="435">
        <v>43116</v>
      </c>
      <c r="H12" s="269" t="s">
        <v>400</v>
      </c>
      <c r="I12" s="270" t="s">
        <v>506</v>
      </c>
    </row>
    <row r="13" spans="1:9" ht="24" customHeight="1" x14ac:dyDescent="0.2">
      <c r="B13" s="267" t="s">
        <v>497</v>
      </c>
      <c r="C13" s="268" t="s">
        <v>498</v>
      </c>
      <c r="D13" s="268" t="s">
        <v>104</v>
      </c>
      <c r="E13" s="268" t="s">
        <v>351</v>
      </c>
      <c r="F13" s="268" t="s">
        <v>55</v>
      </c>
      <c r="G13" s="268" t="s">
        <v>424</v>
      </c>
      <c r="H13" s="269" t="s">
        <v>400</v>
      </c>
      <c r="I13" s="270" t="s">
        <v>507</v>
      </c>
    </row>
    <row r="14" spans="1:9" ht="24" customHeight="1" x14ac:dyDescent="0.2">
      <c r="B14" s="267" t="s">
        <v>497</v>
      </c>
      <c r="C14" s="268" t="s">
        <v>498</v>
      </c>
      <c r="D14" s="268" t="s">
        <v>174</v>
      </c>
      <c r="E14" s="268" t="s">
        <v>354</v>
      </c>
      <c r="F14" s="268" t="s">
        <v>55</v>
      </c>
      <c r="G14" s="435">
        <v>43070</v>
      </c>
      <c r="H14" s="269" t="s">
        <v>400</v>
      </c>
      <c r="I14" s="270" t="s">
        <v>508</v>
      </c>
    </row>
    <row r="15" spans="1:9" ht="24" customHeight="1" x14ac:dyDescent="0.2">
      <c r="B15" s="267" t="s">
        <v>497</v>
      </c>
      <c r="C15" s="268" t="s">
        <v>498</v>
      </c>
      <c r="D15" s="268" t="s">
        <v>123</v>
      </c>
      <c r="E15" s="268" t="s">
        <v>354</v>
      </c>
      <c r="F15" s="268" t="s">
        <v>55</v>
      </c>
      <c r="G15" s="435">
        <v>43084</v>
      </c>
      <c r="H15" s="269" t="s">
        <v>414</v>
      </c>
      <c r="I15" s="270" t="s">
        <v>509</v>
      </c>
    </row>
    <row r="16" spans="1:9" ht="24" customHeight="1" x14ac:dyDescent="0.2">
      <c r="B16" s="267" t="s">
        <v>497</v>
      </c>
      <c r="C16" s="268" t="s">
        <v>498</v>
      </c>
      <c r="D16" s="268" t="s">
        <v>123</v>
      </c>
      <c r="E16" s="268" t="s">
        <v>353</v>
      </c>
      <c r="F16" s="268" t="s">
        <v>55</v>
      </c>
      <c r="G16" s="268" t="s">
        <v>426</v>
      </c>
      <c r="H16" s="269" t="s">
        <v>415</v>
      </c>
      <c r="I16" s="270" t="s">
        <v>510</v>
      </c>
    </row>
    <row r="17" spans="2:9" ht="24" customHeight="1" x14ac:dyDescent="0.2">
      <c r="B17" s="267" t="s">
        <v>497</v>
      </c>
      <c r="C17" s="268" t="s">
        <v>498</v>
      </c>
      <c r="D17" s="268" t="s">
        <v>104</v>
      </c>
      <c r="E17" s="268" t="s">
        <v>350</v>
      </c>
      <c r="F17" s="268" t="s">
        <v>55</v>
      </c>
      <c r="G17" s="268" t="s">
        <v>425</v>
      </c>
      <c r="H17" s="269" t="s">
        <v>400</v>
      </c>
      <c r="I17" s="270" t="s">
        <v>511</v>
      </c>
    </row>
    <row r="18" spans="2:9" ht="24" customHeight="1" x14ac:dyDescent="0.2">
      <c r="B18" s="267" t="s">
        <v>497</v>
      </c>
      <c r="C18" s="268" t="s">
        <v>498</v>
      </c>
      <c r="D18" s="268" t="s">
        <v>123</v>
      </c>
      <c r="E18" s="268" t="s">
        <v>352</v>
      </c>
      <c r="F18" s="268" t="s">
        <v>55</v>
      </c>
      <c r="G18" s="268" t="s">
        <v>419</v>
      </c>
      <c r="H18" s="269" t="s">
        <v>416</v>
      </c>
      <c r="I18" s="270" t="s">
        <v>512</v>
      </c>
    </row>
    <row r="19" spans="2:9" ht="24" customHeight="1" x14ac:dyDescent="0.2">
      <c r="B19" s="267" t="s">
        <v>497</v>
      </c>
      <c r="C19" s="268" t="s">
        <v>498</v>
      </c>
      <c r="D19" s="268" t="s">
        <v>123</v>
      </c>
      <c r="E19" s="268" t="s">
        <v>351</v>
      </c>
      <c r="F19" s="268" t="s">
        <v>55</v>
      </c>
      <c r="G19" s="268" t="s">
        <v>420</v>
      </c>
      <c r="H19" s="269" t="s">
        <v>417</v>
      </c>
      <c r="I19" s="270" t="s">
        <v>513</v>
      </c>
    </row>
    <row r="20" spans="2:9" ht="24" customHeight="1" x14ac:dyDescent="0.2">
      <c r="B20" s="267" t="s">
        <v>497</v>
      </c>
      <c r="C20" s="268" t="s">
        <v>498</v>
      </c>
      <c r="D20" s="268" t="s">
        <v>123</v>
      </c>
      <c r="E20" s="268" t="s">
        <v>350</v>
      </c>
      <c r="F20" s="268" t="s">
        <v>55</v>
      </c>
      <c r="G20" s="268" t="s">
        <v>423</v>
      </c>
      <c r="H20" s="269" t="s">
        <v>418</v>
      </c>
      <c r="I20" s="270" t="s">
        <v>499</v>
      </c>
    </row>
    <row r="21" spans="2:9" ht="24" customHeight="1" x14ac:dyDescent="0.2">
      <c r="B21" s="267"/>
      <c r="C21" s="268"/>
      <c r="D21" s="268"/>
      <c r="E21" s="268"/>
      <c r="F21" s="268"/>
      <c r="G21" s="268"/>
      <c r="H21" s="269"/>
      <c r="I21" s="270"/>
    </row>
    <row r="22" spans="2:9" ht="24" customHeight="1" x14ac:dyDescent="0.2">
      <c r="B22" s="267"/>
      <c r="C22" s="268"/>
      <c r="D22" s="268"/>
      <c r="E22" s="268"/>
      <c r="F22" s="268"/>
      <c r="G22" s="268"/>
      <c r="H22" s="269"/>
      <c r="I22" s="270"/>
    </row>
    <row r="23" spans="2:9" ht="24" customHeight="1" x14ac:dyDescent="0.2">
      <c r="B23" s="267"/>
      <c r="C23" s="268"/>
      <c r="D23" s="268"/>
      <c r="E23" s="268"/>
      <c r="F23" s="268"/>
      <c r="G23" s="268"/>
      <c r="H23" s="269"/>
      <c r="I23" s="270"/>
    </row>
    <row r="24" spans="2:9" ht="24" customHeight="1" x14ac:dyDescent="0.2">
      <c r="B24" s="267"/>
      <c r="C24" s="268"/>
      <c r="D24" s="268"/>
      <c r="E24" s="268"/>
      <c r="F24" s="268"/>
      <c r="G24" s="268"/>
      <c r="H24" s="269"/>
      <c r="I24" s="270"/>
    </row>
    <row r="25" spans="2:9" ht="24" customHeight="1" x14ac:dyDescent="0.2">
      <c r="B25" s="267"/>
      <c r="C25" s="268"/>
      <c r="D25" s="268"/>
      <c r="E25" s="268"/>
      <c r="F25" s="268"/>
      <c r="G25" s="268"/>
      <c r="H25" s="269"/>
      <c r="I25" s="270"/>
    </row>
    <row r="26" spans="2:9" ht="24" customHeight="1" x14ac:dyDescent="0.2">
      <c r="B26" s="267"/>
      <c r="C26" s="268"/>
      <c r="D26" s="268"/>
      <c r="E26" s="268"/>
      <c r="F26" s="268"/>
      <c r="G26" s="268"/>
      <c r="H26" s="269"/>
      <c r="I26" s="270"/>
    </row>
    <row r="27" spans="2:9" ht="24" customHeight="1" x14ac:dyDescent="0.2">
      <c r="B27" s="267"/>
      <c r="C27" s="268"/>
      <c r="D27" s="268"/>
      <c r="E27" s="268"/>
      <c r="F27" s="268"/>
      <c r="G27" s="268"/>
      <c r="H27" s="269"/>
      <c r="I27" s="270"/>
    </row>
    <row r="28" spans="2:9" ht="24" customHeight="1" x14ac:dyDescent="0.2">
      <c r="B28" s="267"/>
      <c r="C28" s="268"/>
      <c r="D28" s="268"/>
      <c r="E28" s="268"/>
      <c r="F28" s="268"/>
      <c r="G28" s="268"/>
      <c r="H28" s="269"/>
      <c r="I28" s="270"/>
    </row>
    <row r="29" spans="2:9" ht="24" customHeight="1" x14ac:dyDescent="0.2">
      <c r="B29" s="267"/>
      <c r="C29" s="268"/>
      <c r="D29" s="268"/>
      <c r="E29" s="268"/>
      <c r="F29" s="268"/>
      <c r="G29" s="268"/>
      <c r="H29" s="269"/>
      <c r="I29" s="270"/>
    </row>
    <row r="30" spans="2:9" ht="24" customHeight="1" x14ac:dyDescent="0.2">
      <c r="B30" s="267"/>
      <c r="C30" s="268"/>
      <c r="D30" s="268"/>
      <c r="E30" s="268"/>
      <c r="F30" s="268"/>
      <c r="G30" s="268"/>
      <c r="H30" s="269"/>
      <c r="I30" s="270"/>
    </row>
    <row r="31" spans="2:9" ht="24" customHeight="1" x14ac:dyDescent="0.2">
      <c r="B31" s="267"/>
      <c r="C31" s="268"/>
      <c r="D31" s="268"/>
      <c r="E31" s="268"/>
      <c r="F31" s="268"/>
      <c r="G31" s="268"/>
      <c r="H31" s="269"/>
      <c r="I31" s="270"/>
    </row>
    <row r="32" spans="2:9" ht="24" customHeight="1" x14ac:dyDescent="0.2">
      <c r="B32" s="267"/>
      <c r="C32" s="268"/>
      <c r="D32" s="268"/>
      <c r="E32" s="268"/>
      <c r="F32" s="268"/>
      <c r="G32" s="268"/>
      <c r="H32" s="269"/>
      <c r="I32" s="270"/>
    </row>
    <row r="33" spans="2:9" ht="24" customHeight="1" x14ac:dyDescent="0.2">
      <c r="B33" s="267"/>
      <c r="C33" s="268"/>
      <c r="D33" s="268"/>
      <c r="E33" s="268"/>
      <c r="F33" s="268"/>
      <c r="G33" s="268"/>
      <c r="H33" s="269"/>
      <c r="I33" s="270"/>
    </row>
    <row r="34" spans="2:9" ht="24" customHeight="1" x14ac:dyDescent="0.2">
      <c r="B34" s="267"/>
      <c r="C34" s="268"/>
      <c r="D34" s="268"/>
      <c r="E34" s="268"/>
      <c r="F34" s="268"/>
      <c r="G34" s="268"/>
      <c r="H34" s="269"/>
      <c r="I34" s="270"/>
    </row>
    <row r="35" spans="2:9" ht="24" customHeight="1" x14ac:dyDescent="0.2">
      <c r="B35" s="267"/>
      <c r="C35" s="268"/>
      <c r="D35" s="268"/>
      <c r="E35" s="268"/>
      <c r="F35" s="268"/>
      <c r="G35" s="268"/>
      <c r="H35" s="269"/>
      <c r="I35" s="270"/>
    </row>
    <row r="36" spans="2:9" ht="24" customHeight="1" x14ac:dyDescent="0.2">
      <c r="B36" s="267"/>
      <c r="C36" s="268"/>
      <c r="D36" s="268"/>
      <c r="E36" s="268"/>
      <c r="F36" s="268"/>
      <c r="G36" s="268"/>
      <c r="H36" s="269"/>
      <c r="I36" s="270"/>
    </row>
    <row r="37" spans="2:9" ht="24" customHeight="1" x14ac:dyDescent="0.2">
      <c r="B37" s="267"/>
      <c r="C37" s="268"/>
      <c r="D37" s="268"/>
      <c r="E37" s="268"/>
      <c r="F37" s="268"/>
      <c r="G37" s="268"/>
      <c r="H37" s="269"/>
      <c r="I37" s="270"/>
    </row>
    <row r="38" spans="2:9" ht="24" customHeight="1" x14ac:dyDescent="0.2">
      <c r="B38" s="267"/>
      <c r="C38" s="268"/>
      <c r="D38" s="268"/>
      <c r="E38" s="268"/>
      <c r="F38" s="268"/>
      <c r="G38" s="268"/>
      <c r="H38" s="269"/>
      <c r="I38" s="270"/>
    </row>
    <row r="39" spans="2:9" ht="24" customHeight="1" x14ac:dyDescent="0.2">
      <c r="B39" s="267"/>
      <c r="C39" s="268"/>
      <c r="D39" s="268"/>
      <c r="E39" s="268"/>
      <c r="F39" s="268"/>
      <c r="G39" s="268"/>
      <c r="H39" s="269"/>
      <c r="I39" s="270"/>
    </row>
    <row r="40" spans="2:9" ht="24" customHeight="1" x14ac:dyDescent="0.2">
      <c r="B40" s="267"/>
      <c r="C40" s="268"/>
      <c r="D40" s="268"/>
      <c r="E40" s="268"/>
      <c r="F40" s="268"/>
      <c r="G40" s="268"/>
      <c r="H40" s="269"/>
      <c r="I40" s="270"/>
    </row>
    <row r="41" spans="2:9" ht="24" customHeight="1" x14ac:dyDescent="0.2">
      <c r="B41" s="267"/>
      <c r="C41" s="268"/>
      <c r="D41" s="268"/>
      <c r="E41" s="268"/>
      <c r="F41" s="268"/>
      <c r="G41" s="268"/>
      <c r="H41" s="269"/>
      <c r="I41" s="270"/>
    </row>
    <row r="42" spans="2:9" ht="24" customHeight="1" x14ac:dyDescent="0.2">
      <c r="B42" s="267"/>
      <c r="C42" s="268"/>
      <c r="D42" s="268"/>
      <c r="E42" s="268"/>
      <c r="F42" s="268"/>
      <c r="G42" s="268"/>
      <c r="H42" s="269"/>
      <c r="I42" s="270"/>
    </row>
    <row r="43" spans="2:9" ht="24" customHeight="1" x14ac:dyDescent="0.2">
      <c r="B43" s="267"/>
      <c r="C43" s="268"/>
      <c r="D43" s="268"/>
      <c r="E43" s="268"/>
      <c r="F43" s="268"/>
      <c r="G43" s="268"/>
      <c r="H43" s="269"/>
      <c r="I43" s="270"/>
    </row>
    <row r="44" spans="2:9" ht="24" customHeight="1" x14ac:dyDescent="0.2">
      <c r="B44" s="267"/>
      <c r="C44" s="268"/>
      <c r="D44" s="268"/>
      <c r="E44" s="268"/>
      <c r="F44" s="268"/>
      <c r="G44" s="268"/>
      <c r="H44" s="269"/>
      <c r="I44" s="270"/>
    </row>
    <row r="45" spans="2:9" ht="24" customHeight="1" x14ac:dyDescent="0.2">
      <c r="B45" s="267"/>
      <c r="C45" s="268"/>
      <c r="D45" s="268"/>
      <c r="E45" s="268"/>
      <c r="F45" s="268"/>
      <c r="G45" s="268"/>
      <c r="H45" s="269"/>
      <c r="I45" s="270"/>
    </row>
    <row r="46" spans="2:9" ht="24" customHeight="1" x14ac:dyDescent="0.2">
      <c r="B46" s="267"/>
      <c r="C46" s="268"/>
      <c r="D46" s="268"/>
      <c r="E46" s="268"/>
      <c r="F46" s="268"/>
      <c r="G46" s="268"/>
      <c r="H46" s="269"/>
      <c r="I46" s="270"/>
    </row>
    <row r="47" spans="2:9" ht="24" customHeight="1" x14ac:dyDescent="0.2">
      <c r="B47" s="267"/>
      <c r="C47" s="268"/>
      <c r="D47" s="268"/>
      <c r="E47" s="268"/>
      <c r="F47" s="268"/>
      <c r="G47" s="268"/>
      <c r="H47" s="269"/>
      <c r="I47" s="270"/>
    </row>
    <row r="48" spans="2:9" ht="24" customHeight="1" x14ac:dyDescent="0.2">
      <c r="B48" s="267"/>
      <c r="C48" s="268"/>
      <c r="D48" s="268"/>
      <c r="E48" s="268"/>
      <c r="F48" s="268"/>
      <c r="G48" s="268"/>
      <c r="H48" s="269"/>
      <c r="I48" s="270"/>
    </row>
    <row r="49" spans="2:9" ht="24" customHeight="1" x14ac:dyDescent="0.2">
      <c r="B49" s="267"/>
      <c r="C49" s="268"/>
      <c r="D49" s="268"/>
      <c r="E49" s="268"/>
      <c r="F49" s="268"/>
      <c r="G49" s="268"/>
      <c r="H49" s="269"/>
      <c r="I49" s="270"/>
    </row>
    <row r="50" spans="2:9" ht="24" customHeight="1" x14ac:dyDescent="0.2">
      <c r="B50" s="267"/>
      <c r="C50" s="268"/>
      <c r="D50" s="268"/>
      <c r="E50" s="268"/>
      <c r="F50" s="268"/>
      <c r="G50" s="268"/>
      <c r="H50" s="269"/>
      <c r="I50" s="270"/>
    </row>
    <row r="51" spans="2:9" ht="24" customHeight="1" x14ac:dyDescent="0.2">
      <c r="B51" s="267"/>
      <c r="C51" s="268"/>
      <c r="D51" s="268"/>
      <c r="E51" s="268"/>
      <c r="F51" s="268"/>
      <c r="G51" s="268"/>
      <c r="H51" s="269"/>
      <c r="I51" s="270"/>
    </row>
    <row r="52" spans="2:9" ht="24" customHeight="1" x14ac:dyDescent="0.2">
      <c r="B52" s="267"/>
      <c r="C52" s="268"/>
      <c r="D52" s="268"/>
      <c r="E52" s="268"/>
      <c r="F52" s="268"/>
      <c r="G52" s="268"/>
      <c r="H52" s="269"/>
      <c r="I52" s="270"/>
    </row>
    <row r="53" spans="2:9" ht="24" customHeight="1" x14ac:dyDescent="0.2">
      <c r="B53" s="267"/>
      <c r="C53" s="268"/>
      <c r="D53" s="268"/>
      <c r="E53" s="268"/>
      <c r="F53" s="268"/>
      <c r="G53" s="268"/>
      <c r="H53" s="269"/>
      <c r="I53" s="270"/>
    </row>
    <row r="54" spans="2:9" ht="24" customHeight="1" x14ac:dyDescent="0.2">
      <c r="B54" s="267"/>
      <c r="C54" s="268"/>
      <c r="D54" s="268"/>
      <c r="E54" s="268"/>
      <c r="F54" s="268"/>
      <c r="G54" s="268"/>
      <c r="H54" s="269"/>
      <c r="I54" s="270"/>
    </row>
    <row r="55" spans="2:9" ht="24" customHeight="1" x14ac:dyDescent="0.2">
      <c r="B55" s="267"/>
      <c r="C55" s="268"/>
      <c r="D55" s="268"/>
      <c r="E55" s="268"/>
      <c r="F55" s="268"/>
      <c r="G55" s="268"/>
      <c r="H55" s="269"/>
      <c r="I55" s="270"/>
    </row>
    <row r="56" spans="2:9" ht="24" customHeight="1" x14ac:dyDescent="0.2">
      <c r="B56" s="267"/>
      <c r="C56" s="268"/>
      <c r="D56" s="268"/>
      <c r="E56" s="268"/>
      <c r="F56" s="268"/>
      <c r="G56" s="268"/>
      <c r="H56" s="269"/>
      <c r="I56" s="270"/>
    </row>
    <row r="57" spans="2:9" ht="24" customHeight="1" x14ac:dyDescent="0.2">
      <c r="B57" s="267"/>
      <c r="C57" s="268"/>
      <c r="D57" s="268"/>
      <c r="E57" s="268"/>
      <c r="F57" s="268"/>
      <c r="G57" s="268"/>
      <c r="H57" s="269"/>
      <c r="I57" s="270"/>
    </row>
    <row r="58" spans="2:9" ht="24" customHeight="1" x14ac:dyDescent="0.2">
      <c r="B58" s="267"/>
      <c r="C58" s="268"/>
      <c r="D58" s="268"/>
      <c r="E58" s="268"/>
      <c r="F58" s="268"/>
      <c r="G58" s="268"/>
      <c r="H58" s="269"/>
      <c r="I58" s="270"/>
    </row>
    <row r="59" spans="2:9" ht="24" customHeight="1" x14ac:dyDescent="0.2">
      <c r="B59" s="267"/>
      <c r="C59" s="268"/>
      <c r="D59" s="268"/>
      <c r="E59" s="268"/>
      <c r="F59" s="268"/>
      <c r="G59" s="268"/>
      <c r="H59" s="269"/>
      <c r="I59" s="270"/>
    </row>
    <row r="60" spans="2:9" ht="24" customHeight="1" x14ac:dyDescent="0.2">
      <c r="B60" s="267"/>
      <c r="C60" s="268"/>
      <c r="D60" s="268"/>
      <c r="E60" s="268"/>
      <c r="F60" s="268"/>
      <c r="G60" s="268"/>
      <c r="H60" s="269"/>
      <c r="I60" s="270"/>
    </row>
    <row r="61" spans="2:9" ht="24" customHeight="1" x14ac:dyDescent="0.2">
      <c r="B61" s="267"/>
      <c r="C61" s="268"/>
      <c r="D61" s="268"/>
      <c r="E61" s="268"/>
      <c r="F61" s="268"/>
      <c r="G61" s="268"/>
      <c r="H61" s="269"/>
      <c r="I61" s="270"/>
    </row>
    <row r="62" spans="2:9" ht="24" customHeight="1" x14ac:dyDescent="0.2">
      <c r="B62" s="267"/>
      <c r="C62" s="268"/>
      <c r="D62" s="268"/>
      <c r="E62" s="268"/>
      <c r="F62" s="268"/>
      <c r="G62" s="268"/>
      <c r="H62" s="269"/>
      <c r="I62" s="270"/>
    </row>
    <row r="63" spans="2:9" ht="24" customHeight="1" x14ac:dyDescent="0.2">
      <c r="B63" s="267"/>
      <c r="C63" s="268"/>
      <c r="D63" s="268"/>
      <c r="E63" s="268"/>
      <c r="F63" s="268"/>
      <c r="G63" s="268"/>
      <c r="H63" s="269"/>
      <c r="I63" s="270"/>
    </row>
    <row r="64" spans="2:9" ht="24" customHeight="1" x14ac:dyDescent="0.2">
      <c r="B64" s="267"/>
      <c r="C64" s="268"/>
      <c r="D64" s="268"/>
      <c r="E64" s="268"/>
      <c r="F64" s="268"/>
      <c r="G64" s="268"/>
      <c r="H64" s="269"/>
      <c r="I64" s="270"/>
    </row>
    <row r="65" spans="2:9" ht="24" customHeight="1" x14ac:dyDescent="0.2">
      <c r="B65" s="267"/>
      <c r="C65" s="268"/>
      <c r="D65" s="268"/>
      <c r="E65" s="268"/>
      <c r="F65" s="268"/>
      <c r="G65" s="268"/>
      <c r="H65" s="269"/>
      <c r="I65" s="270"/>
    </row>
    <row r="66" spans="2:9" ht="24" customHeight="1" x14ac:dyDescent="0.2">
      <c r="B66" s="267"/>
      <c r="C66" s="268"/>
      <c r="D66" s="268"/>
      <c r="E66" s="268"/>
      <c r="F66" s="268"/>
      <c r="G66" s="268"/>
      <c r="H66" s="269"/>
      <c r="I66" s="270"/>
    </row>
    <row r="67" spans="2:9" ht="24" customHeight="1" x14ac:dyDescent="0.2">
      <c r="B67" s="267"/>
      <c r="C67" s="268"/>
      <c r="D67" s="268"/>
      <c r="E67" s="268"/>
      <c r="F67" s="268"/>
      <c r="G67" s="268"/>
      <c r="H67" s="269"/>
      <c r="I67" s="270"/>
    </row>
    <row r="68" spans="2:9" ht="24" customHeight="1" x14ac:dyDescent="0.2">
      <c r="B68" s="267"/>
      <c r="C68" s="268"/>
      <c r="D68" s="268"/>
      <c r="E68" s="268"/>
      <c r="F68" s="268"/>
      <c r="G68" s="268"/>
      <c r="H68" s="269"/>
      <c r="I68" s="270"/>
    </row>
    <row r="69" spans="2:9" ht="24" customHeight="1" x14ac:dyDescent="0.2">
      <c r="B69" s="267"/>
      <c r="C69" s="268"/>
      <c r="D69" s="268"/>
      <c r="E69" s="268"/>
      <c r="F69" s="268"/>
      <c r="G69" s="268"/>
      <c r="H69" s="269"/>
      <c r="I69" s="270"/>
    </row>
    <row r="70" spans="2:9" ht="24" customHeight="1" x14ac:dyDescent="0.2">
      <c r="B70" s="267"/>
      <c r="C70" s="268"/>
      <c r="D70" s="268"/>
      <c r="E70" s="268"/>
      <c r="F70" s="268"/>
      <c r="G70" s="268"/>
      <c r="H70" s="269"/>
      <c r="I70" s="270"/>
    </row>
    <row r="71" spans="2:9" ht="24" customHeight="1" x14ac:dyDescent="0.2">
      <c r="B71" s="267"/>
      <c r="C71" s="268"/>
      <c r="D71" s="268"/>
      <c r="E71" s="268"/>
      <c r="F71" s="268"/>
      <c r="G71" s="268"/>
      <c r="H71" s="269"/>
      <c r="I71" s="270"/>
    </row>
    <row r="72" spans="2:9" ht="24" customHeight="1" x14ac:dyDescent="0.2">
      <c r="B72" s="267"/>
      <c r="C72" s="268"/>
      <c r="D72" s="268"/>
      <c r="E72" s="268"/>
      <c r="F72" s="268"/>
      <c r="G72" s="268"/>
      <c r="H72" s="269"/>
      <c r="I72" s="270"/>
    </row>
    <row r="73" spans="2:9" ht="24" customHeight="1" x14ac:dyDescent="0.2">
      <c r="B73" s="267"/>
      <c r="C73" s="268"/>
      <c r="D73" s="268"/>
      <c r="E73" s="268"/>
      <c r="F73" s="268"/>
      <c r="G73" s="268"/>
      <c r="H73" s="269"/>
      <c r="I73" s="270"/>
    </row>
    <row r="74" spans="2:9" ht="24" customHeight="1" x14ac:dyDescent="0.2">
      <c r="B74" s="267"/>
      <c r="C74" s="268"/>
      <c r="D74" s="268"/>
      <c r="E74" s="268"/>
      <c r="F74" s="268"/>
      <c r="G74" s="268"/>
      <c r="H74" s="269"/>
      <c r="I74" s="270"/>
    </row>
    <row r="75" spans="2:9" ht="24" customHeight="1" x14ac:dyDescent="0.2">
      <c r="B75" s="267"/>
      <c r="C75" s="268"/>
      <c r="D75" s="268"/>
      <c r="E75" s="268"/>
      <c r="F75" s="268"/>
      <c r="G75" s="268"/>
      <c r="H75" s="269"/>
      <c r="I75" s="270"/>
    </row>
    <row r="76" spans="2:9" ht="24" customHeight="1" x14ac:dyDescent="0.2">
      <c r="B76" s="267"/>
      <c r="C76" s="268"/>
      <c r="D76" s="268"/>
      <c r="E76" s="268"/>
      <c r="F76" s="268"/>
      <c r="G76" s="268"/>
      <c r="H76" s="269"/>
      <c r="I76" s="270"/>
    </row>
    <row r="77" spans="2:9" ht="24" customHeight="1" x14ac:dyDescent="0.2">
      <c r="B77" s="267"/>
      <c r="C77" s="268"/>
      <c r="D77" s="268"/>
      <c r="E77" s="268"/>
      <c r="F77" s="268"/>
      <c r="G77" s="268"/>
      <c r="H77" s="269"/>
      <c r="I77" s="270"/>
    </row>
    <row r="78" spans="2:9" ht="24" customHeight="1" x14ac:dyDescent="0.2">
      <c r="B78" s="267"/>
      <c r="C78" s="268"/>
      <c r="D78" s="268"/>
      <c r="E78" s="268"/>
      <c r="F78" s="268"/>
      <c r="G78" s="268"/>
      <c r="H78" s="269"/>
      <c r="I78" s="270"/>
    </row>
    <row r="79" spans="2:9" ht="24" customHeight="1" x14ac:dyDescent="0.2">
      <c r="B79" s="267"/>
      <c r="C79" s="268"/>
      <c r="D79" s="268"/>
      <c r="E79" s="268"/>
      <c r="F79" s="268"/>
      <c r="G79" s="268"/>
      <c r="H79" s="269"/>
      <c r="I79" s="270"/>
    </row>
    <row r="80" spans="2:9" ht="24" customHeight="1" x14ac:dyDescent="0.2">
      <c r="B80" s="267"/>
      <c r="C80" s="268"/>
      <c r="D80" s="268"/>
      <c r="E80" s="268"/>
      <c r="F80" s="268"/>
      <c r="G80" s="268"/>
      <c r="H80" s="269"/>
      <c r="I80" s="270"/>
    </row>
    <row r="81" spans="2:9" ht="24" customHeight="1" x14ac:dyDescent="0.2">
      <c r="B81" s="267"/>
      <c r="C81" s="268"/>
      <c r="D81" s="268"/>
      <c r="E81" s="268"/>
      <c r="F81" s="268"/>
      <c r="G81" s="268"/>
      <c r="H81" s="269"/>
      <c r="I81" s="270"/>
    </row>
    <row r="82" spans="2:9" ht="24" customHeight="1" x14ac:dyDescent="0.2">
      <c r="B82" s="267"/>
      <c r="C82" s="268"/>
      <c r="D82" s="268"/>
      <c r="E82" s="268"/>
      <c r="F82" s="268"/>
      <c r="G82" s="268"/>
      <c r="H82" s="269"/>
      <c r="I82" s="270"/>
    </row>
    <row r="83" spans="2:9" ht="24" customHeight="1" x14ac:dyDescent="0.2">
      <c r="B83" s="267"/>
      <c r="C83" s="268"/>
      <c r="D83" s="268"/>
      <c r="E83" s="268"/>
      <c r="F83" s="268"/>
      <c r="G83" s="268"/>
      <c r="H83" s="269"/>
      <c r="I83" s="270"/>
    </row>
    <row r="84" spans="2:9" ht="24" customHeight="1" x14ac:dyDescent="0.2">
      <c r="B84" s="267"/>
      <c r="C84" s="268"/>
      <c r="D84" s="268"/>
      <c r="E84" s="268"/>
      <c r="F84" s="268"/>
      <c r="G84" s="268"/>
      <c r="H84" s="269"/>
      <c r="I84" s="270"/>
    </row>
    <row r="85" spans="2:9" ht="24" customHeight="1" x14ac:dyDescent="0.2">
      <c r="B85" s="267"/>
      <c r="C85" s="268"/>
      <c r="D85" s="268"/>
      <c r="E85" s="268"/>
      <c r="F85" s="268"/>
      <c r="G85" s="268"/>
      <c r="H85" s="269"/>
      <c r="I85" s="270"/>
    </row>
    <row r="86" spans="2:9" ht="24" customHeight="1" x14ac:dyDescent="0.2">
      <c r="B86" s="267"/>
      <c r="C86" s="268"/>
      <c r="D86" s="268"/>
      <c r="E86" s="268"/>
      <c r="F86" s="268"/>
      <c r="G86" s="268"/>
      <c r="H86" s="269"/>
      <c r="I86" s="270"/>
    </row>
    <row r="87" spans="2:9" ht="24" customHeight="1" x14ac:dyDescent="0.2">
      <c r="B87" s="267"/>
      <c r="C87" s="268"/>
      <c r="D87" s="268"/>
      <c r="E87" s="268"/>
      <c r="F87" s="268"/>
      <c r="G87" s="268"/>
      <c r="H87" s="269"/>
      <c r="I87" s="270"/>
    </row>
    <row r="88" spans="2:9" ht="24" customHeight="1" x14ac:dyDescent="0.2">
      <c r="B88" s="267"/>
      <c r="C88" s="268"/>
      <c r="D88" s="268"/>
      <c r="E88" s="268"/>
      <c r="F88" s="268"/>
      <c r="G88" s="268"/>
      <c r="H88" s="269"/>
      <c r="I88" s="270"/>
    </row>
    <row r="89" spans="2:9" ht="24" customHeight="1" x14ac:dyDescent="0.2">
      <c r="B89" s="267"/>
      <c r="C89" s="268"/>
      <c r="D89" s="268"/>
      <c r="E89" s="268"/>
      <c r="F89" s="268"/>
      <c r="G89" s="268"/>
      <c r="H89" s="269"/>
      <c r="I89" s="270"/>
    </row>
    <row r="90" spans="2:9" ht="24" customHeight="1" x14ac:dyDescent="0.2">
      <c r="B90" s="267"/>
      <c r="C90" s="268"/>
      <c r="D90" s="268"/>
      <c r="E90" s="268"/>
      <c r="F90" s="268"/>
      <c r="G90" s="268"/>
      <c r="H90" s="269"/>
      <c r="I90" s="270"/>
    </row>
    <row r="91" spans="2:9" ht="24" customHeight="1" x14ac:dyDescent="0.2">
      <c r="B91" s="267"/>
      <c r="C91" s="268"/>
      <c r="D91" s="268"/>
      <c r="E91" s="268"/>
      <c r="F91" s="268"/>
      <c r="G91" s="268"/>
      <c r="H91" s="269"/>
      <c r="I91" s="270"/>
    </row>
    <row r="92" spans="2:9" ht="24" customHeight="1" x14ac:dyDescent="0.2">
      <c r="B92" s="267"/>
      <c r="C92" s="268"/>
      <c r="D92" s="268"/>
      <c r="E92" s="268"/>
      <c r="F92" s="268"/>
      <c r="G92" s="268"/>
      <c r="H92" s="269"/>
      <c r="I92" s="270"/>
    </row>
    <row r="93" spans="2:9" ht="24" customHeight="1" x14ac:dyDescent="0.2">
      <c r="B93" s="267"/>
      <c r="C93" s="268"/>
      <c r="D93" s="268"/>
      <c r="E93" s="268"/>
      <c r="F93" s="268"/>
      <c r="G93" s="268"/>
      <c r="H93" s="269"/>
      <c r="I93" s="270"/>
    </row>
    <row r="94" spans="2:9" ht="24" customHeight="1" x14ac:dyDescent="0.2">
      <c r="B94" s="267"/>
      <c r="C94" s="268"/>
      <c r="D94" s="268"/>
      <c r="E94" s="268"/>
      <c r="F94" s="268"/>
      <c r="G94" s="268"/>
      <c r="H94" s="269"/>
      <c r="I94" s="270"/>
    </row>
    <row r="95" spans="2:9" ht="24" customHeight="1" x14ac:dyDescent="0.2">
      <c r="B95" s="267"/>
      <c r="C95" s="268"/>
      <c r="D95" s="268"/>
      <c r="E95" s="268"/>
      <c r="F95" s="268"/>
      <c r="G95" s="268"/>
      <c r="H95" s="269"/>
      <c r="I95" s="270"/>
    </row>
    <row r="96" spans="2:9" ht="24" customHeight="1" x14ac:dyDescent="0.2">
      <c r="B96" s="267"/>
      <c r="C96" s="268"/>
      <c r="D96" s="268"/>
      <c r="E96" s="268"/>
      <c r="F96" s="268"/>
      <c r="G96" s="268"/>
      <c r="H96" s="269"/>
      <c r="I96" s="270"/>
    </row>
    <row r="97" spans="2:9" ht="24" customHeight="1" x14ac:dyDescent="0.2">
      <c r="B97" s="267"/>
      <c r="C97" s="268"/>
      <c r="D97" s="268"/>
      <c r="E97" s="268"/>
      <c r="F97" s="268"/>
      <c r="G97" s="268"/>
      <c r="H97" s="269"/>
      <c r="I97" s="270"/>
    </row>
    <row r="98" spans="2:9" ht="24" customHeight="1" x14ac:dyDescent="0.2">
      <c r="B98" s="267"/>
      <c r="C98" s="268"/>
      <c r="D98" s="268"/>
      <c r="E98" s="268"/>
      <c r="F98" s="268"/>
      <c r="G98" s="268"/>
      <c r="H98" s="269"/>
      <c r="I98" s="270"/>
    </row>
    <row r="99" spans="2:9" ht="24" customHeight="1" x14ac:dyDescent="0.2">
      <c r="B99" s="267"/>
      <c r="C99" s="268"/>
      <c r="D99" s="268"/>
      <c r="E99" s="268"/>
      <c r="F99" s="268"/>
      <c r="G99" s="268"/>
      <c r="H99" s="269"/>
      <c r="I99" s="270"/>
    </row>
    <row r="100" spans="2:9" ht="24" customHeight="1" x14ac:dyDescent="0.2">
      <c r="B100" s="267"/>
      <c r="C100" s="268"/>
      <c r="D100" s="268"/>
      <c r="E100" s="268"/>
      <c r="F100" s="268"/>
      <c r="G100" s="268"/>
      <c r="H100" s="269"/>
      <c r="I100" s="270"/>
    </row>
    <row r="101" spans="2:9" ht="24" customHeight="1" x14ac:dyDescent="0.2">
      <c r="B101" s="267"/>
      <c r="C101" s="268"/>
      <c r="D101" s="268"/>
      <c r="E101" s="268"/>
      <c r="F101" s="268"/>
      <c r="G101" s="268"/>
      <c r="H101" s="269"/>
      <c r="I101" s="270"/>
    </row>
    <row r="102" spans="2:9" ht="24" customHeight="1" x14ac:dyDescent="0.2">
      <c r="B102" s="267"/>
      <c r="C102" s="268"/>
      <c r="D102" s="268"/>
      <c r="E102" s="268"/>
      <c r="F102" s="268"/>
      <c r="G102" s="268"/>
      <c r="H102" s="269"/>
      <c r="I102" s="270"/>
    </row>
    <row r="103" spans="2:9" ht="24" customHeight="1" x14ac:dyDescent="0.2">
      <c r="B103" s="267"/>
      <c r="C103" s="268"/>
      <c r="D103" s="268"/>
      <c r="E103" s="268"/>
      <c r="F103" s="268"/>
      <c r="G103" s="268"/>
      <c r="H103" s="269"/>
      <c r="I103" s="270"/>
    </row>
    <row r="104" spans="2:9" ht="24" customHeight="1" x14ac:dyDescent="0.2">
      <c r="B104" s="267"/>
      <c r="C104" s="268"/>
      <c r="D104" s="268"/>
      <c r="E104" s="268"/>
      <c r="F104" s="268"/>
      <c r="G104" s="268"/>
      <c r="H104" s="269"/>
      <c r="I104" s="270"/>
    </row>
    <row r="105" spans="2:9" ht="24" customHeight="1" x14ac:dyDescent="0.2">
      <c r="B105" s="267"/>
      <c r="C105" s="268"/>
      <c r="D105" s="268"/>
      <c r="E105" s="268"/>
      <c r="F105" s="268"/>
      <c r="G105" s="268"/>
      <c r="H105" s="269"/>
      <c r="I105" s="270"/>
    </row>
    <row r="106" spans="2:9" ht="24" customHeight="1" x14ac:dyDescent="0.2">
      <c r="B106" s="267"/>
      <c r="C106" s="268"/>
      <c r="D106" s="268"/>
      <c r="E106" s="268"/>
      <c r="F106" s="268"/>
      <c r="G106" s="268"/>
      <c r="H106" s="269"/>
      <c r="I106" s="270"/>
    </row>
    <row r="107" spans="2:9" ht="24" customHeight="1" x14ac:dyDescent="0.2">
      <c r="B107" s="267"/>
      <c r="C107" s="268"/>
      <c r="D107" s="268"/>
      <c r="E107" s="268"/>
      <c r="F107" s="268"/>
      <c r="G107" s="268"/>
      <c r="H107" s="269"/>
      <c r="I107" s="270"/>
    </row>
    <row r="108" spans="2:9" ht="24" customHeight="1" x14ac:dyDescent="0.2">
      <c r="B108" s="267"/>
      <c r="C108" s="268"/>
      <c r="D108" s="268"/>
      <c r="E108" s="268"/>
      <c r="F108" s="268"/>
      <c r="G108" s="268"/>
      <c r="H108" s="269"/>
      <c r="I108" s="270"/>
    </row>
    <row r="109" spans="2:9" ht="24" customHeight="1" x14ac:dyDescent="0.2">
      <c r="B109" s="267"/>
      <c r="C109" s="268"/>
      <c r="D109" s="268"/>
      <c r="E109" s="268"/>
      <c r="F109" s="268"/>
      <c r="G109" s="268"/>
      <c r="H109" s="269"/>
      <c r="I109" s="270"/>
    </row>
    <row r="110" spans="2:9" ht="24" customHeight="1" x14ac:dyDescent="0.2">
      <c r="B110" s="267"/>
      <c r="C110" s="268"/>
      <c r="D110" s="268"/>
      <c r="E110" s="268"/>
      <c r="F110" s="268"/>
      <c r="G110" s="268"/>
      <c r="H110" s="269"/>
      <c r="I110" s="270"/>
    </row>
    <row r="111" spans="2:9" ht="24" customHeight="1" x14ac:dyDescent="0.2">
      <c r="B111" s="267"/>
      <c r="C111" s="268"/>
      <c r="D111" s="268"/>
      <c r="E111" s="268"/>
      <c r="F111" s="268"/>
      <c r="G111" s="268"/>
      <c r="H111" s="269"/>
      <c r="I111" s="270"/>
    </row>
    <row r="112" spans="2:9" ht="24" customHeight="1" x14ac:dyDescent="0.2">
      <c r="B112" s="267"/>
      <c r="C112" s="268"/>
      <c r="D112" s="268"/>
      <c r="E112" s="268"/>
      <c r="F112" s="268"/>
      <c r="G112" s="268"/>
      <c r="H112" s="269"/>
      <c r="I112" s="270"/>
    </row>
    <row r="113" spans="2:9" ht="24" customHeight="1" x14ac:dyDescent="0.2">
      <c r="B113" s="267"/>
      <c r="C113" s="268"/>
      <c r="D113" s="268"/>
      <c r="E113" s="268"/>
      <c r="F113" s="268"/>
      <c r="G113" s="268"/>
      <c r="H113" s="269"/>
      <c r="I113" s="270"/>
    </row>
    <row r="114" spans="2:9" ht="24" customHeight="1" x14ac:dyDescent="0.2">
      <c r="B114" s="267"/>
      <c r="C114" s="268"/>
      <c r="D114" s="268"/>
      <c r="E114" s="268"/>
      <c r="F114" s="268"/>
      <c r="G114" s="268"/>
      <c r="H114" s="269"/>
      <c r="I114" s="270"/>
    </row>
    <row r="115" spans="2:9" ht="24" customHeight="1" x14ac:dyDescent="0.2">
      <c r="B115" s="267"/>
      <c r="C115" s="268"/>
      <c r="D115" s="268"/>
      <c r="E115" s="268"/>
      <c r="F115" s="268"/>
      <c r="G115" s="268"/>
      <c r="H115" s="269"/>
      <c r="I115" s="270"/>
    </row>
    <row r="116" spans="2:9" ht="24" customHeight="1" x14ac:dyDescent="0.2">
      <c r="B116" s="267"/>
      <c r="C116" s="268"/>
      <c r="D116" s="268"/>
      <c r="E116" s="268"/>
      <c r="F116" s="268"/>
      <c r="G116" s="268"/>
      <c r="H116" s="269"/>
      <c r="I116" s="270"/>
    </row>
    <row r="117" spans="2:9" ht="24" customHeight="1" x14ac:dyDescent="0.2">
      <c r="B117" s="267"/>
      <c r="C117" s="268"/>
      <c r="D117" s="268"/>
      <c r="E117" s="268"/>
      <c r="F117" s="268"/>
      <c r="G117" s="268"/>
      <c r="H117" s="269"/>
      <c r="I117" s="270"/>
    </row>
    <row r="118" spans="2:9" ht="24" customHeight="1" x14ac:dyDescent="0.2">
      <c r="B118" s="267"/>
      <c r="C118" s="268"/>
      <c r="D118" s="268"/>
      <c r="E118" s="268"/>
      <c r="F118" s="268"/>
      <c r="G118" s="268"/>
      <c r="H118" s="269"/>
      <c r="I118" s="270"/>
    </row>
    <row r="119" spans="2:9" ht="24" customHeight="1" x14ac:dyDescent="0.2">
      <c r="B119" s="267"/>
      <c r="C119" s="268"/>
      <c r="D119" s="268"/>
      <c r="E119" s="268"/>
      <c r="F119" s="268"/>
      <c r="G119" s="268"/>
      <c r="H119" s="269"/>
      <c r="I119" s="270"/>
    </row>
    <row r="120" spans="2:9" ht="24" customHeight="1" x14ac:dyDescent="0.2">
      <c r="B120" s="267"/>
      <c r="C120" s="268"/>
      <c r="D120" s="268"/>
      <c r="E120" s="268"/>
      <c r="F120" s="268"/>
      <c r="G120" s="268"/>
      <c r="H120" s="269"/>
      <c r="I120" s="270"/>
    </row>
    <row r="121" spans="2:9" ht="24" customHeight="1" x14ac:dyDescent="0.2">
      <c r="B121" s="267"/>
      <c r="C121" s="268"/>
      <c r="D121" s="268"/>
      <c r="E121" s="268"/>
      <c r="F121" s="268"/>
      <c r="G121" s="268"/>
      <c r="H121" s="269"/>
      <c r="I121" s="270"/>
    </row>
    <row r="122" spans="2:9" ht="24" customHeight="1" x14ac:dyDescent="0.2">
      <c r="B122" s="267"/>
      <c r="C122" s="268"/>
      <c r="D122" s="268"/>
      <c r="E122" s="268"/>
      <c r="F122" s="268"/>
      <c r="G122" s="268"/>
      <c r="H122" s="269"/>
      <c r="I122" s="270"/>
    </row>
    <row r="123" spans="2:9" ht="24" customHeight="1" x14ac:dyDescent="0.2">
      <c r="B123" s="267"/>
      <c r="C123" s="268"/>
      <c r="D123" s="268"/>
      <c r="E123" s="268"/>
      <c r="F123" s="268"/>
      <c r="G123" s="268"/>
      <c r="H123" s="269"/>
      <c r="I123" s="270"/>
    </row>
    <row r="124" spans="2:9" ht="24" customHeight="1" x14ac:dyDescent="0.2">
      <c r="B124" s="267"/>
      <c r="C124" s="268"/>
      <c r="D124" s="268"/>
      <c r="E124" s="268"/>
      <c r="F124" s="268"/>
      <c r="G124" s="268"/>
      <c r="H124" s="269"/>
      <c r="I124" s="270"/>
    </row>
    <row r="125" spans="2:9" ht="24" customHeight="1" x14ac:dyDescent="0.2">
      <c r="B125" s="267"/>
      <c r="C125" s="268"/>
      <c r="D125" s="268"/>
      <c r="E125" s="268"/>
      <c r="F125" s="268"/>
      <c r="G125" s="268"/>
      <c r="H125" s="269"/>
      <c r="I125" s="270"/>
    </row>
    <row r="126" spans="2:9" ht="24" customHeight="1" x14ac:dyDescent="0.2">
      <c r="B126" s="267"/>
      <c r="C126" s="268"/>
      <c r="D126" s="268"/>
      <c r="E126" s="268"/>
      <c r="F126" s="268"/>
      <c r="G126" s="268"/>
      <c r="H126" s="269"/>
      <c r="I126" s="270"/>
    </row>
    <row r="127" spans="2:9" ht="24" customHeight="1" x14ac:dyDescent="0.2">
      <c r="B127" s="267"/>
      <c r="C127" s="268"/>
      <c r="D127" s="268"/>
      <c r="E127" s="268"/>
      <c r="F127" s="268"/>
      <c r="G127" s="268"/>
      <c r="H127" s="269"/>
      <c r="I127" s="270"/>
    </row>
    <row r="128" spans="2:9" ht="24" customHeight="1" x14ac:dyDescent="0.2">
      <c r="B128" s="267"/>
      <c r="C128" s="268"/>
      <c r="D128" s="268"/>
      <c r="E128" s="268"/>
      <c r="F128" s="268"/>
      <c r="G128" s="268"/>
      <c r="H128" s="269"/>
      <c r="I128" s="270"/>
    </row>
    <row r="129" spans="2:9" ht="24" customHeight="1" x14ac:dyDescent="0.2">
      <c r="B129" s="267"/>
      <c r="C129" s="268"/>
      <c r="D129" s="268"/>
      <c r="E129" s="268"/>
      <c r="F129" s="268"/>
      <c r="G129" s="268"/>
      <c r="H129" s="269"/>
      <c r="I129" s="270"/>
    </row>
    <row r="130" spans="2:9" ht="24" customHeight="1" x14ac:dyDescent="0.2">
      <c r="B130" s="267"/>
      <c r="C130" s="268"/>
      <c r="D130" s="268"/>
      <c r="E130" s="268"/>
      <c r="F130" s="268"/>
      <c r="G130" s="268"/>
      <c r="H130" s="269"/>
      <c r="I130" s="270"/>
    </row>
    <row r="131" spans="2:9" ht="24" customHeight="1" x14ac:dyDescent="0.2">
      <c r="B131" s="267"/>
      <c r="C131" s="268"/>
      <c r="D131" s="268"/>
      <c r="E131" s="268"/>
      <c r="F131" s="268"/>
      <c r="G131" s="268"/>
      <c r="H131" s="269"/>
      <c r="I131" s="270"/>
    </row>
    <row r="132" spans="2:9" ht="24" customHeight="1" x14ac:dyDescent="0.2">
      <c r="B132" s="267"/>
      <c r="C132" s="268"/>
      <c r="D132" s="268"/>
      <c r="E132" s="268"/>
      <c r="F132" s="268"/>
      <c r="G132" s="268"/>
      <c r="H132" s="269"/>
      <c r="I132" s="270"/>
    </row>
    <row r="133" spans="2:9" ht="24" customHeight="1" x14ac:dyDescent="0.2">
      <c r="B133" s="267"/>
      <c r="C133" s="268"/>
      <c r="D133" s="268"/>
      <c r="E133" s="268"/>
      <c r="F133" s="268"/>
      <c r="G133" s="268"/>
      <c r="H133" s="269"/>
      <c r="I133" s="270"/>
    </row>
    <row r="134" spans="2:9" ht="24" customHeight="1" x14ac:dyDescent="0.2">
      <c r="B134" s="267"/>
      <c r="C134" s="268"/>
      <c r="D134" s="268"/>
      <c r="E134" s="268"/>
      <c r="F134" s="268"/>
      <c r="G134" s="268"/>
      <c r="H134" s="269"/>
      <c r="I134" s="270"/>
    </row>
    <row r="135" spans="2:9" ht="24" customHeight="1" x14ac:dyDescent="0.2">
      <c r="B135" s="267"/>
      <c r="C135" s="268"/>
      <c r="D135" s="268"/>
      <c r="E135" s="268"/>
      <c r="F135" s="268"/>
      <c r="G135" s="268"/>
      <c r="H135" s="269"/>
      <c r="I135" s="270"/>
    </row>
    <row r="136" spans="2:9" ht="24" customHeight="1" x14ac:dyDescent="0.2">
      <c r="B136" s="267"/>
      <c r="C136" s="268"/>
      <c r="D136" s="268"/>
      <c r="E136" s="268"/>
      <c r="F136" s="268"/>
      <c r="G136" s="268"/>
      <c r="H136" s="269"/>
      <c r="I136" s="270"/>
    </row>
    <row r="137" spans="2:9" ht="24" customHeight="1" x14ac:dyDescent="0.2">
      <c r="B137" s="267"/>
      <c r="C137" s="268"/>
      <c r="D137" s="268"/>
      <c r="E137" s="268"/>
      <c r="F137" s="268"/>
      <c r="G137" s="268"/>
      <c r="H137" s="269"/>
      <c r="I137" s="270"/>
    </row>
    <row r="138" spans="2:9" ht="24" customHeight="1" x14ac:dyDescent="0.2">
      <c r="B138" s="267"/>
      <c r="C138" s="268"/>
      <c r="D138" s="268"/>
      <c r="E138" s="268"/>
      <c r="F138" s="268"/>
      <c r="G138" s="268"/>
      <c r="H138" s="269"/>
      <c r="I138" s="270"/>
    </row>
    <row r="139" spans="2:9" ht="24" customHeight="1" x14ac:dyDescent="0.2">
      <c r="B139" s="267"/>
      <c r="C139" s="268"/>
      <c r="D139" s="268"/>
      <c r="E139" s="268"/>
      <c r="F139" s="268"/>
      <c r="G139" s="268"/>
      <c r="H139" s="269"/>
      <c r="I139" s="270"/>
    </row>
    <row r="140" spans="2:9" ht="24" customHeight="1" x14ac:dyDescent="0.2">
      <c r="B140" s="267"/>
      <c r="C140" s="268"/>
      <c r="D140" s="268"/>
      <c r="E140" s="268"/>
      <c r="F140" s="268"/>
      <c r="G140" s="268"/>
      <c r="H140" s="269"/>
      <c r="I140" s="270"/>
    </row>
    <row r="141" spans="2:9" ht="24" customHeight="1" x14ac:dyDescent="0.2">
      <c r="B141" s="267"/>
      <c r="C141" s="268"/>
      <c r="D141" s="268"/>
      <c r="E141" s="268"/>
      <c r="F141" s="268"/>
      <c r="G141" s="268"/>
      <c r="H141" s="269"/>
      <c r="I141" s="270"/>
    </row>
    <row r="142" spans="2:9" ht="24" customHeight="1" x14ac:dyDescent="0.2">
      <c r="B142" s="267"/>
      <c r="C142" s="268"/>
      <c r="D142" s="268"/>
      <c r="E142" s="268"/>
      <c r="F142" s="268"/>
      <c r="G142" s="268"/>
      <c r="H142" s="269"/>
      <c r="I142" s="270"/>
    </row>
    <row r="143" spans="2:9" ht="24" customHeight="1" x14ac:dyDescent="0.2">
      <c r="B143" s="267"/>
      <c r="C143" s="268"/>
      <c r="D143" s="268"/>
      <c r="E143" s="268"/>
      <c r="F143" s="268"/>
      <c r="G143" s="268"/>
      <c r="H143" s="269"/>
      <c r="I143" s="270"/>
    </row>
    <row r="144" spans="2:9" ht="24" customHeight="1" x14ac:dyDescent="0.2">
      <c r="B144" s="267"/>
      <c r="C144" s="268"/>
      <c r="D144" s="268"/>
      <c r="E144" s="268"/>
      <c r="F144" s="268"/>
      <c r="G144" s="268"/>
      <c r="H144" s="269"/>
      <c r="I144" s="270"/>
    </row>
    <row r="145" spans="2:9" ht="24" customHeight="1" x14ac:dyDescent="0.2">
      <c r="B145" s="267"/>
      <c r="C145" s="268"/>
      <c r="D145" s="268"/>
      <c r="E145" s="268"/>
      <c r="F145" s="268"/>
      <c r="G145" s="268"/>
      <c r="H145" s="269"/>
      <c r="I145" s="270"/>
    </row>
    <row r="146" spans="2:9" ht="24" customHeight="1" x14ac:dyDescent="0.2">
      <c r="B146" s="267"/>
      <c r="C146" s="268"/>
      <c r="D146" s="268"/>
      <c r="E146" s="268"/>
      <c r="F146" s="268"/>
      <c r="G146" s="268"/>
      <c r="H146" s="269"/>
      <c r="I146" s="270"/>
    </row>
    <row r="147" spans="2:9" ht="24" customHeight="1" x14ac:dyDescent="0.2">
      <c r="B147" s="267"/>
      <c r="C147" s="268"/>
      <c r="D147" s="268"/>
      <c r="E147" s="268"/>
      <c r="F147" s="268"/>
      <c r="G147" s="268"/>
      <c r="H147" s="269"/>
      <c r="I147" s="270"/>
    </row>
    <row r="148" spans="2:9" ht="24" customHeight="1" x14ac:dyDescent="0.2">
      <c r="B148" s="267"/>
      <c r="C148" s="268"/>
      <c r="D148" s="268"/>
      <c r="E148" s="268"/>
      <c r="F148" s="268"/>
      <c r="G148" s="268"/>
      <c r="H148" s="269"/>
      <c r="I148" s="270"/>
    </row>
    <row r="149" spans="2:9" ht="24" customHeight="1" x14ac:dyDescent="0.2">
      <c r="B149" s="267"/>
      <c r="C149" s="268"/>
      <c r="D149" s="268"/>
      <c r="E149" s="268"/>
      <c r="F149" s="268"/>
      <c r="G149" s="268"/>
      <c r="H149" s="269"/>
      <c r="I149" s="270"/>
    </row>
    <row r="150" spans="2:9" ht="24" customHeight="1" x14ac:dyDescent="0.2">
      <c r="B150" s="267"/>
      <c r="C150" s="268"/>
      <c r="D150" s="268"/>
      <c r="E150" s="268"/>
      <c r="F150" s="268"/>
      <c r="G150" s="268"/>
      <c r="H150" s="269"/>
      <c r="I150" s="270"/>
    </row>
    <row r="151" spans="2:9" ht="24" customHeight="1" x14ac:dyDescent="0.2">
      <c r="B151" s="267"/>
      <c r="C151" s="268"/>
      <c r="D151" s="268"/>
      <c r="E151" s="268"/>
      <c r="F151" s="268"/>
      <c r="G151" s="268"/>
      <c r="H151" s="269"/>
      <c r="I151" s="270"/>
    </row>
    <row r="152" spans="2:9" ht="24" customHeight="1" x14ac:dyDescent="0.2">
      <c r="B152" s="267"/>
      <c r="C152" s="268"/>
      <c r="D152" s="268"/>
      <c r="E152" s="268"/>
      <c r="F152" s="268"/>
      <c r="G152" s="268"/>
      <c r="H152" s="269"/>
      <c r="I152" s="270"/>
    </row>
    <row r="153" spans="2:9" ht="24" customHeight="1" x14ac:dyDescent="0.2">
      <c r="B153" s="267"/>
      <c r="C153" s="268"/>
      <c r="D153" s="268"/>
      <c r="E153" s="268"/>
      <c r="F153" s="268"/>
      <c r="G153" s="268"/>
      <c r="H153" s="269"/>
      <c r="I153" s="270"/>
    </row>
    <row r="154" spans="2:9" ht="24" customHeight="1" x14ac:dyDescent="0.2">
      <c r="B154" s="267"/>
      <c r="C154" s="268"/>
      <c r="D154" s="268"/>
      <c r="E154" s="268"/>
      <c r="F154" s="268"/>
      <c r="G154" s="268"/>
      <c r="H154" s="269"/>
      <c r="I154" s="270"/>
    </row>
    <row r="155" spans="2:9" ht="24" customHeight="1" x14ac:dyDescent="0.2">
      <c r="B155" s="267"/>
      <c r="C155" s="268"/>
      <c r="D155" s="268"/>
      <c r="E155" s="268"/>
      <c r="F155" s="268"/>
      <c r="G155" s="268"/>
      <c r="H155" s="269"/>
      <c r="I155" s="270"/>
    </row>
    <row r="156" spans="2:9" ht="24" customHeight="1" x14ac:dyDescent="0.2">
      <c r="B156" s="267"/>
      <c r="C156" s="268"/>
      <c r="D156" s="268"/>
      <c r="E156" s="268"/>
      <c r="F156" s="268"/>
      <c r="G156" s="268"/>
      <c r="H156" s="269"/>
      <c r="I156" s="270"/>
    </row>
    <row r="157" spans="2:9" ht="24" customHeight="1" x14ac:dyDescent="0.2">
      <c r="B157" s="267"/>
      <c r="C157" s="268"/>
      <c r="D157" s="268"/>
      <c r="E157" s="268"/>
      <c r="F157" s="268"/>
      <c r="G157" s="268"/>
      <c r="H157" s="269"/>
      <c r="I157" s="270"/>
    </row>
    <row r="158" spans="2:9" ht="24" customHeight="1" x14ac:dyDescent="0.2">
      <c r="B158" s="267"/>
      <c r="C158" s="268"/>
      <c r="D158" s="268"/>
      <c r="E158" s="268"/>
      <c r="F158" s="268"/>
      <c r="G158" s="268"/>
      <c r="H158" s="269"/>
      <c r="I158" s="270"/>
    </row>
    <row r="159" spans="2:9" ht="24" customHeight="1" x14ac:dyDescent="0.2">
      <c r="B159" s="267"/>
      <c r="C159" s="268"/>
      <c r="D159" s="268"/>
      <c r="E159" s="268"/>
      <c r="F159" s="268"/>
      <c r="G159" s="268"/>
      <c r="H159" s="269"/>
      <c r="I159" s="270"/>
    </row>
    <row r="160" spans="2:9" ht="24" customHeight="1" x14ac:dyDescent="0.2">
      <c r="B160" s="267"/>
      <c r="C160" s="268"/>
      <c r="D160" s="268"/>
      <c r="E160" s="268"/>
      <c r="F160" s="268"/>
      <c r="G160" s="268"/>
      <c r="H160" s="269"/>
      <c r="I160" s="270"/>
    </row>
    <row r="161" spans="2:9" ht="24" customHeight="1" x14ac:dyDescent="0.2">
      <c r="B161" s="267"/>
      <c r="C161" s="268"/>
      <c r="D161" s="268"/>
      <c r="E161" s="268"/>
      <c r="F161" s="268"/>
      <c r="G161" s="268"/>
      <c r="H161" s="269"/>
      <c r="I161" s="270"/>
    </row>
    <row r="162" spans="2:9" ht="24" customHeight="1" x14ac:dyDescent="0.2">
      <c r="B162" s="267"/>
      <c r="C162" s="268"/>
      <c r="D162" s="268"/>
      <c r="E162" s="268"/>
      <c r="F162" s="268"/>
      <c r="G162" s="268"/>
      <c r="H162" s="269"/>
      <c r="I162" s="270"/>
    </row>
    <row r="163" spans="2:9" ht="24" customHeight="1" x14ac:dyDescent="0.2">
      <c r="B163" s="267"/>
      <c r="C163" s="268"/>
      <c r="D163" s="268"/>
      <c r="E163" s="268"/>
      <c r="F163" s="268"/>
      <c r="G163" s="268"/>
      <c r="H163" s="269"/>
      <c r="I163" s="270"/>
    </row>
    <row r="164" spans="2:9" ht="24" customHeight="1" x14ac:dyDescent="0.2">
      <c r="B164" s="267"/>
      <c r="C164" s="268"/>
      <c r="D164" s="268"/>
      <c r="E164" s="268"/>
      <c r="F164" s="268"/>
      <c r="G164" s="268"/>
      <c r="H164" s="269"/>
      <c r="I164" s="270"/>
    </row>
    <row r="165" spans="2:9" ht="24" customHeight="1" x14ac:dyDescent="0.2">
      <c r="B165" s="267"/>
      <c r="C165" s="268"/>
      <c r="D165" s="268"/>
      <c r="E165" s="268"/>
      <c r="F165" s="268"/>
      <c r="G165" s="268"/>
      <c r="H165" s="269"/>
      <c r="I165" s="270"/>
    </row>
    <row r="166" spans="2:9" ht="24" customHeight="1" x14ac:dyDescent="0.2">
      <c r="B166" s="267"/>
      <c r="C166" s="268"/>
      <c r="D166" s="268"/>
      <c r="E166" s="268"/>
      <c r="F166" s="268"/>
      <c r="G166" s="268"/>
      <c r="H166" s="269"/>
      <c r="I166" s="270"/>
    </row>
    <row r="167" spans="2:9" ht="24" customHeight="1" x14ac:dyDescent="0.2">
      <c r="B167" s="267"/>
      <c r="C167" s="268"/>
      <c r="D167" s="268"/>
      <c r="E167" s="268"/>
      <c r="F167" s="268"/>
      <c r="G167" s="268"/>
      <c r="H167" s="269"/>
      <c r="I167" s="270"/>
    </row>
    <row r="168" spans="2:9" ht="24" customHeight="1" x14ac:dyDescent="0.2">
      <c r="B168" s="267"/>
      <c r="C168" s="268"/>
      <c r="D168" s="268"/>
      <c r="E168" s="268"/>
      <c r="F168" s="268"/>
      <c r="G168" s="268"/>
      <c r="H168" s="269"/>
      <c r="I168" s="270"/>
    </row>
    <row r="169" spans="2:9" ht="24" customHeight="1" x14ac:dyDescent="0.2">
      <c r="B169" s="267"/>
      <c r="C169" s="268"/>
      <c r="D169" s="268"/>
      <c r="E169" s="268"/>
      <c r="F169" s="268"/>
      <c r="G169" s="268"/>
      <c r="H169" s="269"/>
      <c r="I169" s="270"/>
    </row>
    <row r="170" spans="2:9" ht="24" customHeight="1" x14ac:dyDescent="0.2">
      <c r="B170" s="267"/>
      <c r="C170" s="268"/>
      <c r="D170" s="268"/>
      <c r="E170" s="268"/>
      <c r="F170" s="268"/>
      <c r="G170" s="268"/>
      <c r="H170" s="269"/>
      <c r="I170" s="270"/>
    </row>
    <row r="171" spans="2:9" ht="24" customHeight="1" x14ac:dyDescent="0.2">
      <c r="B171" s="267"/>
      <c r="C171" s="268"/>
      <c r="D171" s="268"/>
      <c r="E171" s="268"/>
      <c r="F171" s="268"/>
      <c r="G171" s="268"/>
      <c r="H171" s="269"/>
      <c r="I171" s="270"/>
    </row>
    <row r="172" spans="2:9" ht="24" customHeight="1" x14ac:dyDescent="0.2">
      <c r="B172" s="267"/>
      <c r="C172" s="268"/>
      <c r="D172" s="268"/>
      <c r="E172" s="268"/>
      <c r="F172" s="268"/>
      <c r="G172" s="268"/>
      <c r="H172" s="269"/>
      <c r="I172" s="270"/>
    </row>
    <row r="173" spans="2:9" ht="24" customHeight="1" x14ac:dyDescent="0.2">
      <c r="B173" s="267"/>
      <c r="C173" s="268"/>
      <c r="D173" s="268"/>
      <c r="E173" s="268"/>
      <c r="F173" s="268"/>
      <c r="G173" s="268"/>
      <c r="H173" s="269"/>
      <c r="I173" s="270"/>
    </row>
    <row r="174" spans="2:9" ht="24" customHeight="1" x14ac:dyDescent="0.2">
      <c r="B174" s="267"/>
      <c r="C174" s="268"/>
      <c r="D174" s="268"/>
      <c r="E174" s="268"/>
      <c r="F174" s="268"/>
      <c r="G174" s="268"/>
      <c r="H174" s="269"/>
      <c r="I174" s="270"/>
    </row>
    <row r="175" spans="2:9" ht="24" customHeight="1" x14ac:dyDescent="0.2">
      <c r="B175" s="267"/>
      <c r="C175" s="268"/>
      <c r="D175" s="268"/>
      <c r="E175" s="268"/>
      <c r="F175" s="268"/>
      <c r="G175" s="268"/>
      <c r="H175" s="269"/>
      <c r="I175" s="270"/>
    </row>
    <row r="176" spans="2:9" ht="24" customHeight="1" x14ac:dyDescent="0.2">
      <c r="B176" s="267"/>
      <c r="C176" s="268"/>
      <c r="D176" s="268"/>
      <c r="E176" s="268"/>
      <c r="F176" s="268"/>
      <c r="G176" s="268"/>
      <c r="H176" s="269"/>
      <c r="I176" s="270"/>
    </row>
    <row r="177" spans="2:9" ht="24" customHeight="1" x14ac:dyDescent="0.2">
      <c r="B177" s="267"/>
      <c r="C177" s="268"/>
      <c r="D177" s="268"/>
      <c r="E177" s="268"/>
      <c r="F177" s="268"/>
      <c r="G177" s="268"/>
      <c r="H177" s="269"/>
      <c r="I177" s="270"/>
    </row>
    <row r="178" spans="2:9" ht="24" customHeight="1" x14ac:dyDescent="0.2">
      <c r="B178" s="267"/>
      <c r="C178" s="268"/>
      <c r="D178" s="268"/>
      <c r="E178" s="268"/>
      <c r="F178" s="268"/>
      <c r="G178" s="268"/>
      <c r="H178" s="269"/>
      <c r="I178" s="270"/>
    </row>
    <row r="179" spans="2:9" ht="24" customHeight="1" x14ac:dyDescent="0.2">
      <c r="B179" s="267"/>
      <c r="C179" s="268"/>
      <c r="D179" s="268"/>
      <c r="E179" s="268"/>
      <c r="F179" s="268"/>
      <c r="G179" s="268"/>
      <c r="H179" s="269"/>
      <c r="I179" s="270"/>
    </row>
    <row r="180" spans="2:9" ht="24" customHeight="1" x14ac:dyDescent="0.2">
      <c r="B180" s="267"/>
      <c r="C180" s="268"/>
      <c r="D180" s="268"/>
      <c r="E180" s="268"/>
      <c r="F180" s="268"/>
      <c r="G180" s="268"/>
      <c r="H180" s="269"/>
      <c r="I180" s="270"/>
    </row>
    <row r="181" spans="2:9" ht="24" customHeight="1" x14ac:dyDescent="0.2">
      <c r="B181" s="267"/>
      <c r="C181" s="268"/>
      <c r="D181" s="268"/>
      <c r="E181" s="268"/>
      <c r="F181" s="268"/>
      <c r="G181" s="268"/>
      <c r="H181" s="269"/>
      <c r="I181" s="270"/>
    </row>
    <row r="182" spans="2:9" ht="24" customHeight="1" x14ac:dyDescent="0.2">
      <c r="B182" s="267"/>
      <c r="C182" s="268"/>
      <c r="D182" s="268"/>
      <c r="E182" s="268"/>
      <c r="F182" s="268"/>
      <c r="G182" s="268"/>
      <c r="H182" s="269"/>
      <c r="I182" s="270"/>
    </row>
    <row r="183" spans="2:9" ht="24" customHeight="1" x14ac:dyDescent="0.2">
      <c r="B183" s="267"/>
      <c r="C183" s="268"/>
      <c r="D183" s="268"/>
      <c r="E183" s="268"/>
      <c r="F183" s="268"/>
      <c r="G183" s="268"/>
      <c r="H183" s="269"/>
      <c r="I183" s="270"/>
    </row>
    <row r="184" spans="2:9" ht="24" customHeight="1" x14ac:dyDescent="0.2">
      <c r="B184" s="267"/>
      <c r="C184" s="268"/>
      <c r="D184" s="268"/>
      <c r="E184" s="268"/>
      <c r="F184" s="268"/>
      <c r="G184" s="268"/>
      <c r="H184" s="269"/>
      <c r="I184" s="270"/>
    </row>
    <row r="185" spans="2:9" ht="24" customHeight="1" x14ac:dyDescent="0.2">
      <c r="B185" s="267"/>
      <c r="C185" s="268"/>
      <c r="D185" s="268"/>
      <c r="E185" s="268"/>
      <c r="F185" s="268"/>
      <c r="G185" s="268"/>
      <c r="H185" s="269"/>
      <c r="I185" s="270"/>
    </row>
    <row r="186" spans="2:9" ht="24" customHeight="1" x14ac:dyDescent="0.2">
      <c r="B186" s="267"/>
      <c r="C186" s="268"/>
      <c r="D186" s="268"/>
      <c r="E186" s="268"/>
      <c r="F186" s="268"/>
      <c r="G186" s="268"/>
      <c r="H186" s="269"/>
      <c r="I186" s="270"/>
    </row>
    <row r="187" spans="2:9" ht="24" customHeight="1" x14ac:dyDescent="0.2">
      <c r="B187" s="267"/>
      <c r="C187" s="268"/>
      <c r="D187" s="268"/>
      <c r="E187" s="268"/>
      <c r="F187" s="268"/>
      <c r="G187" s="268"/>
      <c r="H187" s="269"/>
      <c r="I187" s="270"/>
    </row>
    <row r="188" spans="2:9" ht="24" customHeight="1" x14ac:dyDescent="0.2">
      <c r="B188" s="267"/>
      <c r="C188" s="268"/>
      <c r="D188" s="268"/>
      <c r="E188" s="268"/>
      <c r="F188" s="268"/>
      <c r="G188" s="268"/>
      <c r="H188" s="269"/>
      <c r="I188" s="270"/>
    </row>
    <row r="189" spans="2:9" ht="24" customHeight="1" x14ac:dyDescent="0.2">
      <c r="B189" s="267"/>
      <c r="C189" s="268"/>
      <c r="D189" s="268"/>
      <c r="E189" s="268"/>
      <c r="F189" s="268"/>
      <c r="G189" s="268"/>
      <c r="H189" s="269"/>
      <c r="I189" s="270"/>
    </row>
    <row r="190" spans="2:9" ht="24" customHeight="1" x14ac:dyDescent="0.2">
      <c r="B190" s="267"/>
      <c r="C190" s="268"/>
      <c r="D190" s="268"/>
      <c r="E190" s="268"/>
      <c r="F190" s="268"/>
      <c r="G190" s="268"/>
      <c r="H190" s="269"/>
      <c r="I190" s="270"/>
    </row>
    <row r="191" spans="2:9" ht="24" customHeight="1" x14ac:dyDescent="0.2">
      <c r="B191" s="267"/>
      <c r="C191" s="268"/>
      <c r="D191" s="268"/>
      <c r="E191" s="268"/>
      <c r="F191" s="268"/>
      <c r="G191" s="268"/>
      <c r="H191" s="269"/>
      <c r="I191" s="270"/>
    </row>
    <row r="192" spans="2:9" ht="24" customHeight="1" x14ac:dyDescent="0.2">
      <c r="B192" s="267"/>
      <c r="C192" s="268"/>
      <c r="D192" s="268"/>
      <c r="E192" s="268"/>
      <c r="F192" s="268"/>
      <c r="G192" s="268"/>
      <c r="H192" s="269"/>
      <c r="I192" s="270"/>
    </row>
    <row r="193" spans="2:9" ht="24" customHeight="1" x14ac:dyDescent="0.2">
      <c r="B193" s="267"/>
      <c r="C193" s="268"/>
      <c r="D193" s="268"/>
      <c r="E193" s="268"/>
      <c r="F193" s="268"/>
      <c r="G193" s="268"/>
      <c r="H193" s="269"/>
      <c r="I193" s="270"/>
    </row>
    <row r="194" spans="2:9" ht="24" customHeight="1" x14ac:dyDescent="0.2">
      <c r="B194" s="267"/>
      <c r="C194" s="268"/>
      <c r="D194" s="268"/>
      <c r="E194" s="268"/>
      <c r="F194" s="268"/>
      <c r="G194" s="268"/>
      <c r="H194" s="269"/>
      <c r="I194" s="270"/>
    </row>
    <row r="195" spans="2:9" ht="24" customHeight="1" x14ac:dyDescent="0.2">
      <c r="B195" s="267"/>
      <c r="C195" s="268"/>
      <c r="D195" s="268"/>
      <c r="E195" s="268"/>
      <c r="F195" s="268"/>
      <c r="G195" s="268"/>
      <c r="H195" s="269"/>
      <c r="I195" s="270"/>
    </row>
    <row r="196" spans="2:9" ht="24" customHeight="1" x14ac:dyDescent="0.2">
      <c r="B196" s="267"/>
      <c r="C196" s="268"/>
      <c r="D196" s="268"/>
      <c r="E196" s="268"/>
      <c r="F196" s="268"/>
      <c r="G196" s="268"/>
      <c r="H196" s="269"/>
      <c r="I196" s="270"/>
    </row>
    <row r="197" spans="2:9" ht="24" customHeight="1" x14ac:dyDescent="0.2">
      <c r="B197" s="267"/>
      <c r="C197" s="268"/>
      <c r="D197" s="268"/>
      <c r="E197" s="268"/>
      <c r="F197" s="268"/>
      <c r="G197" s="268"/>
      <c r="H197" s="269"/>
      <c r="I197" s="270"/>
    </row>
    <row r="198" spans="2:9" ht="24" customHeight="1" x14ac:dyDescent="0.2">
      <c r="B198" s="267"/>
      <c r="C198" s="268"/>
      <c r="D198" s="268"/>
      <c r="E198" s="268"/>
      <c r="F198" s="268"/>
      <c r="G198" s="268"/>
      <c r="H198" s="269"/>
      <c r="I198" s="270"/>
    </row>
    <row r="199" spans="2:9" ht="24" customHeight="1" x14ac:dyDescent="0.2">
      <c r="B199" s="267"/>
      <c r="C199" s="268"/>
      <c r="D199" s="268"/>
      <c r="E199" s="268"/>
      <c r="F199" s="268"/>
      <c r="G199" s="268"/>
      <c r="H199" s="269"/>
      <c r="I199" s="270"/>
    </row>
    <row r="200" spans="2:9" ht="24" customHeight="1" x14ac:dyDescent="0.2">
      <c r="B200" s="267"/>
      <c r="C200" s="268"/>
      <c r="D200" s="268"/>
      <c r="E200" s="268"/>
      <c r="F200" s="268"/>
      <c r="G200" s="268"/>
      <c r="H200" s="269"/>
      <c r="I200" s="270"/>
    </row>
    <row r="201" spans="2:9" ht="24" customHeight="1" x14ac:dyDescent="0.2">
      <c r="B201" s="267"/>
      <c r="C201" s="268"/>
      <c r="D201" s="268"/>
      <c r="E201" s="268"/>
      <c r="F201" s="268"/>
      <c r="G201" s="268"/>
      <c r="H201" s="269"/>
      <c r="I201" s="270"/>
    </row>
    <row r="202" spans="2:9" ht="24" customHeight="1" x14ac:dyDescent="0.2">
      <c r="B202" s="267"/>
      <c r="C202" s="268"/>
      <c r="D202" s="268"/>
      <c r="E202" s="268"/>
      <c r="F202" s="268"/>
      <c r="G202" s="268"/>
      <c r="H202" s="269"/>
      <c r="I202" s="270"/>
    </row>
    <row r="203" spans="2:9" ht="24" customHeight="1" x14ac:dyDescent="0.2">
      <c r="B203" s="267"/>
      <c r="C203" s="268"/>
      <c r="D203" s="268"/>
      <c r="E203" s="268"/>
      <c r="F203" s="268"/>
      <c r="G203" s="268"/>
      <c r="H203" s="269"/>
      <c r="I203" s="270"/>
    </row>
    <row r="204" spans="2:9" ht="24" customHeight="1" x14ac:dyDescent="0.2">
      <c r="B204" s="267"/>
      <c r="C204" s="268"/>
      <c r="D204" s="268"/>
      <c r="E204" s="268"/>
      <c r="F204" s="268"/>
      <c r="G204" s="268"/>
      <c r="H204" s="269"/>
      <c r="I204" s="270"/>
    </row>
    <row r="205" spans="2:9" ht="24" customHeight="1" x14ac:dyDescent="0.2">
      <c r="B205" s="267"/>
      <c r="C205" s="268"/>
      <c r="D205" s="268"/>
      <c r="E205" s="268"/>
      <c r="F205" s="268"/>
      <c r="G205" s="268"/>
      <c r="H205" s="269"/>
      <c r="I205" s="270"/>
    </row>
    <row r="206" spans="2:9" ht="24" customHeight="1" x14ac:dyDescent="0.2">
      <c r="B206" s="267"/>
      <c r="C206" s="268"/>
      <c r="D206" s="268"/>
      <c r="E206" s="268"/>
      <c r="F206" s="268"/>
      <c r="G206" s="268"/>
      <c r="H206" s="269"/>
      <c r="I206" s="270"/>
    </row>
    <row r="207" spans="2:9" ht="24" customHeight="1" x14ac:dyDescent="0.2">
      <c r="B207" s="267"/>
      <c r="C207" s="268"/>
      <c r="D207" s="268"/>
      <c r="E207" s="268"/>
      <c r="F207" s="268"/>
      <c r="G207" s="268"/>
      <c r="H207" s="269"/>
      <c r="I207" s="270"/>
    </row>
    <row r="208" spans="2:9" ht="24" customHeight="1" x14ac:dyDescent="0.2">
      <c r="B208" s="267"/>
      <c r="C208" s="268"/>
      <c r="D208" s="268"/>
      <c r="E208" s="268"/>
      <c r="F208" s="268"/>
      <c r="G208" s="268"/>
      <c r="H208" s="269"/>
      <c r="I208" s="270"/>
    </row>
    <row r="209" spans="2:9" ht="24" customHeight="1" x14ac:dyDescent="0.2">
      <c r="B209" s="267"/>
      <c r="C209" s="268"/>
      <c r="D209" s="268"/>
      <c r="E209" s="268"/>
      <c r="F209" s="268"/>
      <c r="G209" s="268"/>
      <c r="H209" s="269"/>
      <c r="I209" s="270"/>
    </row>
    <row r="210" spans="2:9" ht="24" customHeight="1" x14ac:dyDescent="0.2">
      <c r="B210" s="267"/>
      <c r="C210" s="268"/>
      <c r="D210" s="268"/>
      <c r="E210" s="268"/>
      <c r="F210" s="268"/>
      <c r="G210" s="268"/>
      <c r="H210" s="269"/>
      <c r="I210" s="270"/>
    </row>
    <row r="211" spans="2:9" ht="24" customHeight="1" x14ac:dyDescent="0.2">
      <c r="B211" s="267"/>
      <c r="C211" s="268"/>
      <c r="D211" s="268"/>
      <c r="E211" s="268"/>
      <c r="F211" s="268"/>
      <c r="G211" s="268"/>
      <c r="H211" s="269"/>
      <c r="I211" s="270"/>
    </row>
    <row r="212" spans="2:9" ht="24" customHeight="1" x14ac:dyDescent="0.2">
      <c r="B212" s="267"/>
      <c r="C212" s="268"/>
      <c r="D212" s="268"/>
      <c r="E212" s="268"/>
      <c r="F212" s="268"/>
      <c r="G212" s="268"/>
      <c r="H212" s="269"/>
      <c r="I212" s="270"/>
    </row>
    <row r="213" spans="2:9" ht="24" customHeight="1" x14ac:dyDescent="0.2">
      <c r="B213" s="267"/>
      <c r="C213" s="268"/>
      <c r="D213" s="268"/>
      <c r="E213" s="268"/>
      <c r="F213" s="268"/>
      <c r="G213" s="268"/>
      <c r="H213" s="269"/>
      <c r="I213" s="270"/>
    </row>
    <row r="214" spans="2:9" ht="24" customHeight="1" x14ac:dyDescent="0.2">
      <c r="B214" s="267"/>
      <c r="C214" s="268"/>
      <c r="D214" s="268"/>
      <c r="E214" s="268"/>
      <c r="F214" s="268"/>
      <c r="G214" s="268"/>
      <c r="H214" s="269"/>
      <c r="I214" s="270"/>
    </row>
    <row r="215" spans="2:9" ht="24" customHeight="1" x14ac:dyDescent="0.2">
      <c r="B215" s="267"/>
      <c r="C215" s="268"/>
      <c r="D215" s="268"/>
      <c r="E215" s="268"/>
      <c r="F215" s="268"/>
      <c r="G215" s="268"/>
      <c r="H215" s="269"/>
      <c r="I215" s="270"/>
    </row>
    <row r="216" spans="2:9" ht="24" customHeight="1" x14ac:dyDescent="0.2">
      <c r="B216" s="267"/>
      <c r="C216" s="268"/>
      <c r="D216" s="268"/>
      <c r="E216" s="268"/>
      <c r="F216" s="268"/>
      <c r="G216" s="268"/>
      <c r="H216" s="269"/>
      <c r="I216" s="270"/>
    </row>
    <row r="217" spans="2:9" ht="24" customHeight="1" x14ac:dyDescent="0.2">
      <c r="B217" s="267"/>
      <c r="C217" s="268"/>
      <c r="D217" s="268"/>
      <c r="E217" s="268"/>
      <c r="F217" s="268"/>
      <c r="G217" s="268"/>
      <c r="H217" s="269"/>
      <c r="I217" s="270"/>
    </row>
    <row r="218" spans="2:9" ht="24" customHeight="1" x14ac:dyDescent="0.2">
      <c r="B218" s="267"/>
      <c r="C218" s="268"/>
      <c r="D218" s="268"/>
      <c r="E218" s="268"/>
      <c r="F218" s="268"/>
      <c r="G218" s="268"/>
      <c r="H218" s="269"/>
      <c r="I218" s="270"/>
    </row>
    <row r="219" spans="2:9" ht="24" customHeight="1" x14ac:dyDescent="0.2">
      <c r="B219" s="267"/>
      <c r="C219" s="268"/>
      <c r="D219" s="268"/>
      <c r="E219" s="268"/>
      <c r="F219" s="268"/>
      <c r="G219" s="268"/>
      <c r="H219" s="269"/>
      <c r="I219" s="270"/>
    </row>
    <row r="220" spans="2:9" ht="24" customHeight="1" x14ac:dyDescent="0.2">
      <c r="B220" s="267"/>
      <c r="C220" s="268"/>
      <c r="D220" s="268"/>
      <c r="E220" s="268"/>
      <c r="F220" s="268"/>
      <c r="G220" s="268"/>
      <c r="H220" s="269"/>
      <c r="I220" s="270"/>
    </row>
    <row r="221" spans="2:9" ht="24" customHeight="1" x14ac:dyDescent="0.2">
      <c r="B221" s="267"/>
      <c r="C221" s="268"/>
      <c r="D221" s="268"/>
      <c r="E221" s="268"/>
      <c r="F221" s="268"/>
      <c r="G221" s="268"/>
      <c r="H221" s="269"/>
      <c r="I221" s="270"/>
    </row>
    <row r="222" spans="2:9" ht="24" customHeight="1" x14ac:dyDescent="0.2">
      <c r="B222" s="267"/>
      <c r="C222" s="268"/>
      <c r="D222" s="268"/>
      <c r="E222" s="268"/>
      <c r="F222" s="268"/>
      <c r="G222" s="268"/>
      <c r="H222" s="269"/>
      <c r="I222" s="270"/>
    </row>
    <row r="223" spans="2:9" ht="24" customHeight="1" x14ac:dyDescent="0.2">
      <c r="B223" s="267"/>
      <c r="C223" s="268"/>
      <c r="D223" s="268"/>
      <c r="E223" s="268"/>
      <c r="F223" s="268"/>
      <c r="G223" s="268"/>
      <c r="H223" s="269"/>
      <c r="I223" s="270"/>
    </row>
    <row r="224" spans="2:9" ht="24" customHeight="1" x14ac:dyDescent="0.2">
      <c r="B224" s="267"/>
      <c r="C224" s="268"/>
      <c r="D224" s="268"/>
      <c r="E224" s="268"/>
      <c r="F224" s="268"/>
      <c r="G224" s="268"/>
      <c r="H224" s="269"/>
      <c r="I224" s="270"/>
    </row>
    <row r="225" spans="2:9" ht="24" customHeight="1" x14ac:dyDescent="0.2">
      <c r="B225" s="267"/>
      <c r="C225" s="268"/>
      <c r="D225" s="268"/>
      <c r="E225" s="268"/>
      <c r="F225" s="268"/>
      <c r="G225" s="268"/>
      <c r="H225" s="269"/>
      <c r="I225" s="270"/>
    </row>
    <row r="226" spans="2:9" ht="24" customHeight="1" x14ac:dyDescent="0.2">
      <c r="B226" s="267"/>
      <c r="C226" s="268"/>
      <c r="D226" s="268"/>
      <c r="E226" s="268"/>
      <c r="F226" s="268"/>
      <c r="G226" s="268"/>
      <c r="H226" s="269"/>
      <c r="I226" s="270"/>
    </row>
    <row r="227" spans="2:9" ht="24" customHeight="1" x14ac:dyDescent="0.2">
      <c r="B227" s="267"/>
      <c r="C227" s="268"/>
      <c r="D227" s="268"/>
      <c r="E227" s="268"/>
      <c r="F227" s="268"/>
      <c r="G227" s="268"/>
      <c r="H227" s="269"/>
      <c r="I227" s="270"/>
    </row>
    <row r="228" spans="2:9" ht="24" customHeight="1" x14ac:dyDescent="0.2">
      <c r="B228" s="267"/>
      <c r="C228" s="268"/>
      <c r="D228" s="268"/>
      <c r="E228" s="268"/>
      <c r="F228" s="268"/>
      <c r="G228" s="268"/>
      <c r="H228" s="269"/>
      <c r="I228" s="270"/>
    </row>
    <row r="229" spans="2:9" ht="24" customHeight="1" x14ac:dyDescent="0.2">
      <c r="B229" s="267"/>
      <c r="C229" s="268"/>
      <c r="D229" s="268"/>
      <c r="E229" s="268"/>
      <c r="F229" s="268"/>
      <c r="G229" s="268"/>
      <c r="H229" s="269"/>
      <c r="I229" s="270"/>
    </row>
    <row r="230" spans="2:9" ht="24" customHeight="1" x14ac:dyDescent="0.2">
      <c r="B230" s="267"/>
      <c r="C230" s="268"/>
      <c r="D230" s="268"/>
      <c r="E230" s="268"/>
      <c r="F230" s="268"/>
      <c r="G230" s="268"/>
      <c r="H230" s="269"/>
      <c r="I230" s="270"/>
    </row>
    <row r="231" spans="2:9" ht="24" customHeight="1" x14ac:dyDescent="0.2">
      <c r="B231" s="267"/>
      <c r="C231" s="268"/>
      <c r="D231" s="268"/>
      <c r="E231" s="268"/>
      <c r="F231" s="268"/>
      <c r="G231" s="268"/>
      <c r="H231" s="269"/>
      <c r="I231" s="270"/>
    </row>
    <row r="232" spans="2:9" ht="24" customHeight="1" x14ac:dyDescent="0.2">
      <c r="B232" s="267"/>
      <c r="C232" s="268"/>
      <c r="D232" s="268"/>
      <c r="E232" s="268"/>
      <c r="F232" s="268"/>
      <c r="G232" s="268"/>
      <c r="H232" s="269"/>
      <c r="I232" s="270"/>
    </row>
    <row r="233" spans="2:9" ht="24" customHeight="1" x14ac:dyDescent="0.2">
      <c r="B233" s="267"/>
      <c r="C233" s="268"/>
      <c r="D233" s="268"/>
      <c r="E233" s="268"/>
      <c r="F233" s="268"/>
      <c r="G233" s="268"/>
      <c r="H233" s="269"/>
      <c r="I233" s="270"/>
    </row>
    <row r="234" spans="2:9" ht="24" customHeight="1" x14ac:dyDescent="0.2">
      <c r="B234" s="267"/>
      <c r="C234" s="268"/>
      <c r="D234" s="268"/>
      <c r="E234" s="268"/>
      <c r="F234" s="268"/>
      <c r="G234" s="268"/>
      <c r="H234" s="269"/>
      <c r="I234" s="270"/>
    </row>
    <row r="235" spans="2:9" ht="24" customHeight="1" x14ac:dyDescent="0.2">
      <c r="B235" s="267"/>
      <c r="C235" s="268"/>
      <c r="D235" s="268"/>
      <c r="E235" s="268"/>
      <c r="F235" s="268"/>
      <c r="G235" s="268"/>
      <c r="H235" s="269"/>
      <c r="I235" s="270"/>
    </row>
    <row r="236" spans="2:9" ht="24" customHeight="1" x14ac:dyDescent="0.2">
      <c r="B236" s="267"/>
      <c r="C236" s="268"/>
      <c r="D236" s="268"/>
      <c r="E236" s="268"/>
      <c r="F236" s="268"/>
      <c r="G236" s="268"/>
      <c r="H236" s="269"/>
      <c r="I236" s="270"/>
    </row>
    <row r="237" spans="2:9" ht="24" customHeight="1" x14ac:dyDescent="0.2">
      <c r="B237" s="267"/>
      <c r="C237" s="268"/>
      <c r="D237" s="268"/>
      <c r="E237" s="268"/>
      <c r="F237" s="268"/>
      <c r="G237" s="268"/>
      <c r="H237" s="269"/>
      <c r="I237" s="270"/>
    </row>
    <row r="238" spans="2:9" ht="24" customHeight="1" x14ac:dyDescent="0.2">
      <c r="B238" s="267"/>
      <c r="C238" s="268"/>
      <c r="D238" s="268"/>
      <c r="E238" s="268"/>
      <c r="F238" s="268"/>
      <c r="G238" s="268"/>
      <c r="H238" s="269"/>
      <c r="I238" s="270"/>
    </row>
    <row r="239" spans="2:9" ht="24" customHeight="1" x14ac:dyDescent="0.2">
      <c r="B239" s="267"/>
      <c r="C239" s="268"/>
      <c r="D239" s="268"/>
      <c r="E239" s="268"/>
      <c r="F239" s="268"/>
      <c r="G239" s="268"/>
      <c r="H239" s="269"/>
      <c r="I239" s="270"/>
    </row>
    <row r="240" spans="2:9" ht="24" customHeight="1" x14ac:dyDescent="0.2">
      <c r="B240" s="267"/>
      <c r="C240" s="268"/>
      <c r="D240" s="268"/>
      <c r="E240" s="268"/>
      <c r="F240" s="268"/>
      <c r="G240" s="268"/>
      <c r="H240" s="269"/>
      <c r="I240" s="270"/>
    </row>
    <row r="241" spans="2:9" ht="24" customHeight="1" x14ac:dyDescent="0.2">
      <c r="B241" s="267"/>
      <c r="C241" s="268"/>
      <c r="D241" s="268"/>
      <c r="E241" s="268"/>
      <c r="F241" s="268"/>
      <c r="G241" s="268"/>
      <c r="H241" s="269"/>
      <c r="I241" s="270"/>
    </row>
    <row r="242" spans="2:9" ht="24" customHeight="1" x14ac:dyDescent="0.2">
      <c r="B242" s="267"/>
      <c r="C242" s="268"/>
      <c r="D242" s="268"/>
      <c r="E242" s="268"/>
      <c r="F242" s="268"/>
      <c r="G242" s="268"/>
      <c r="H242" s="269"/>
      <c r="I242" s="270"/>
    </row>
    <row r="243" spans="2:9" ht="24" customHeight="1" x14ac:dyDescent="0.2">
      <c r="B243" s="267"/>
      <c r="C243" s="268"/>
      <c r="D243" s="268"/>
      <c r="E243" s="268"/>
      <c r="F243" s="268"/>
      <c r="G243" s="268"/>
      <c r="H243" s="269"/>
      <c r="I243" s="270"/>
    </row>
    <row r="244" spans="2:9" ht="24" customHeight="1" x14ac:dyDescent="0.2">
      <c r="B244" s="267"/>
      <c r="C244" s="268"/>
      <c r="D244" s="268"/>
      <c r="E244" s="268"/>
      <c r="F244" s="268"/>
      <c r="G244" s="268"/>
      <c r="H244" s="269"/>
      <c r="I244" s="270"/>
    </row>
    <row r="245" spans="2:9" ht="24" customHeight="1" x14ac:dyDescent="0.2">
      <c r="B245" s="267"/>
      <c r="C245" s="268"/>
      <c r="D245" s="268"/>
      <c r="E245" s="268"/>
      <c r="F245" s="268"/>
      <c r="G245" s="268"/>
      <c r="H245" s="269"/>
      <c r="I245" s="270"/>
    </row>
    <row r="246" spans="2:9" ht="24" customHeight="1" x14ac:dyDescent="0.2">
      <c r="B246" s="267"/>
      <c r="C246" s="268"/>
      <c r="D246" s="268"/>
      <c r="E246" s="268"/>
      <c r="F246" s="268"/>
      <c r="G246" s="268"/>
      <c r="H246" s="269"/>
      <c r="I246" s="270"/>
    </row>
    <row r="247" spans="2:9" ht="24" customHeight="1" x14ac:dyDescent="0.2">
      <c r="B247" s="267"/>
      <c r="C247" s="268"/>
      <c r="D247" s="268"/>
      <c r="E247" s="268"/>
      <c r="F247" s="268"/>
      <c r="G247" s="268"/>
      <c r="H247" s="269"/>
      <c r="I247" s="270"/>
    </row>
    <row r="248" spans="2:9" ht="24" customHeight="1" x14ac:dyDescent="0.2">
      <c r="B248" s="267"/>
      <c r="C248" s="268"/>
      <c r="D248" s="268"/>
      <c r="E248" s="268"/>
      <c r="F248" s="268"/>
      <c r="G248" s="268"/>
      <c r="H248" s="269"/>
      <c r="I248" s="270"/>
    </row>
    <row r="249" spans="2:9" ht="24" customHeight="1" x14ac:dyDescent="0.2">
      <c r="B249" s="267"/>
      <c r="C249" s="268"/>
      <c r="D249" s="268"/>
      <c r="E249" s="268"/>
      <c r="F249" s="268"/>
      <c r="G249" s="268"/>
      <c r="H249" s="269"/>
      <c r="I249" s="270"/>
    </row>
    <row r="250" spans="2:9" ht="24" customHeight="1" x14ac:dyDescent="0.2">
      <c r="B250" s="267"/>
      <c r="C250" s="268"/>
      <c r="D250" s="268"/>
      <c r="E250" s="268"/>
      <c r="F250" s="268"/>
      <c r="G250" s="268"/>
      <c r="H250" s="269"/>
      <c r="I250" s="270"/>
    </row>
    <row r="251" spans="2:9" ht="24" customHeight="1" x14ac:dyDescent="0.2">
      <c r="B251" s="267"/>
      <c r="C251" s="268"/>
      <c r="D251" s="268"/>
      <c r="E251" s="268"/>
      <c r="F251" s="268"/>
      <c r="G251" s="268"/>
      <c r="H251" s="269"/>
      <c r="I251" s="270"/>
    </row>
    <row r="252" spans="2:9" ht="24" customHeight="1" x14ac:dyDescent="0.2">
      <c r="B252" s="267"/>
      <c r="C252" s="268"/>
      <c r="D252" s="268"/>
      <c r="E252" s="268"/>
      <c r="F252" s="268"/>
      <c r="G252" s="268"/>
      <c r="H252" s="269"/>
      <c r="I252" s="270"/>
    </row>
    <row r="253" spans="2:9" ht="24" customHeight="1" x14ac:dyDescent="0.2">
      <c r="B253" s="267"/>
      <c r="C253" s="268"/>
      <c r="D253" s="268"/>
      <c r="E253" s="268"/>
      <c r="F253" s="268"/>
      <c r="G253" s="268"/>
      <c r="H253" s="269"/>
      <c r="I253" s="270"/>
    </row>
    <row r="254" spans="2:9" ht="24" customHeight="1" x14ac:dyDescent="0.2">
      <c r="B254" s="267"/>
      <c r="C254" s="268"/>
      <c r="D254" s="268"/>
      <c r="E254" s="268"/>
      <c r="F254" s="268"/>
      <c r="G254" s="268"/>
      <c r="H254" s="269"/>
      <c r="I254" s="270"/>
    </row>
    <row r="255" spans="2:9" ht="24" customHeight="1" x14ac:dyDescent="0.2">
      <c r="B255" s="267"/>
      <c r="C255" s="268"/>
      <c r="D255" s="268"/>
      <c r="E255" s="268"/>
      <c r="F255" s="268"/>
      <c r="G255" s="268"/>
      <c r="H255" s="269"/>
      <c r="I255" s="270"/>
    </row>
    <row r="256" spans="2:9" ht="24" customHeight="1" x14ac:dyDescent="0.2">
      <c r="B256" s="267"/>
      <c r="C256" s="268"/>
      <c r="D256" s="268"/>
      <c r="E256" s="268"/>
      <c r="F256" s="268"/>
      <c r="G256" s="268"/>
      <c r="H256" s="269"/>
      <c r="I256" s="270"/>
    </row>
    <row r="257" spans="2:9" ht="24" customHeight="1" x14ac:dyDescent="0.2">
      <c r="B257" s="267"/>
      <c r="C257" s="268"/>
      <c r="D257" s="268"/>
      <c r="E257" s="268"/>
      <c r="F257" s="268"/>
      <c r="G257" s="268"/>
      <c r="H257" s="269"/>
      <c r="I257" s="270"/>
    </row>
    <row r="258" spans="2:9" ht="24" customHeight="1" x14ac:dyDescent="0.2">
      <c r="B258" s="267"/>
      <c r="C258" s="268"/>
      <c r="D258" s="268"/>
      <c r="E258" s="268"/>
      <c r="F258" s="268"/>
      <c r="G258" s="268"/>
      <c r="H258" s="269"/>
      <c r="I258" s="270"/>
    </row>
    <row r="259" spans="2:9" ht="24" customHeight="1" x14ac:dyDescent="0.2">
      <c r="B259" s="267"/>
      <c r="C259" s="268"/>
      <c r="D259" s="268"/>
      <c r="E259" s="268"/>
      <c r="F259" s="268"/>
      <c r="G259" s="268"/>
      <c r="H259" s="269"/>
      <c r="I259" s="270"/>
    </row>
    <row r="260" spans="2:9" ht="24" customHeight="1" x14ac:dyDescent="0.2">
      <c r="B260" s="267"/>
      <c r="C260" s="268"/>
      <c r="D260" s="268"/>
      <c r="E260" s="268"/>
      <c r="F260" s="268"/>
      <c r="G260" s="268"/>
      <c r="H260" s="269"/>
      <c r="I260" s="270"/>
    </row>
    <row r="261" spans="2:9" ht="24" customHeight="1" x14ac:dyDescent="0.2">
      <c r="B261" s="267"/>
      <c r="C261" s="268"/>
      <c r="D261" s="268"/>
      <c r="E261" s="268"/>
      <c r="F261" s="268"/>
      <c r="G261" s="268"/>
      <c r="H261" s="269"/>
      <c r="I261" s="270"/>
    </row>
    <row r="262" spans="2:9" ht="24" customHeight="1" x14ac:dyDescent="0.2">
      <c r="B262" s="267"/>
      <c r="C262" s="268"/>
      <c r="D262" s="268"/>
      <c r="E262" s="268"/>
      <c r="F262" s="268"/>
      <c r="G262" s="268"/>
      <c r="H262" s="269"/>
      <c r="I262" s="270"/>
    </row>
    <row r="263" spans="2:9" ht="24" customHeight="1" x14ac:dyDescent="0.2">
      <c r="B263" s="267"/>
      <c r="C263" s="268"/>
      <c r="D263" s="268"/>
      <c r="E263" s="268"/>
      <c r="F263" s="268"/>
      <c r="G263" s="268"/>
      <c r="H263" s="269"/>
      <c r="I263" s="270"/>
    </row>
    <row r="264" spans="2:9" ht="24" customHeight="1" x14ac:dyDescent="0.2">
      <c r="B264" s="267"/>
      <c r="C264" s="268"/>
      <c r="D264" s="268"/>
      <c r="E264" s="268"/>
      <c r="F264" s="268"/>
      <c r="G264" s="268"/>
      <c r="H264" s="269"/>
      <c r="I264" s="270"/>
    </row>
    <row r="265" spans="2:9" ht="24" customHeight="1" x14ac:dyDescent="0.2">
      <c r="B265" s="267"/>
      <c r="C265" s="268"/>
      <c r="D265" s="268"/>
      <c r="E265" s="268"/>
      <c r="F265" s="268"/>
      <c r="G265" s="268"/>
      <c r="H265" s="269"/>
      <c r="I265" s="270"/>
    </row>
    <row r="266" spans="2:9" ht="24" customHeight="1" x14ac:dyDescent="0.2">
      <c r="B266" s="267"/>
      <c r="C266" s="268"/>
      <c r="D266" s="268"/>
      <c r="E266" s="268"/>
      <c r="F266" s="268"/>
      <c r="G266" s="268"/>
      <c r="H266" s="269"/>
      <c r="I266" s="270"/>
    </row>
    <row r="267" spans="2:9" ht="24" customHeight="1" x14ac:dyDescent="0.2">
      <c r="B267" s="267"/>
      <c r="C267" s="268"/>
      <c r="D267" s="268"/>
      <c r="E267" s="268"/>
      <c r="F267" s="268"/>
      <c r="G267" s="268"/>
      <c r="H267" s="269"/>
      <c r="I267" s="270"/>
    </row>
    <row r="268" spans="2:9" ht="24" customHeight="1" x14ac:dyDescent="0.2">
      <c r="B268" s="267"/>
      <c r="C268" s="268"/>
      <c r="D268" s="268"/>
      <c r="E268" s="268"/>
      <c r="F268" s="268"/>
      <c r="G268" s="268"/>
      <c r="H268" s="269"/>
      <c r="I268" s="270"/>
    </row>
    <row r="269" spans="2:9" ht="24" customHeight="1" x14ac:dyDescent="0.2">
      <c r="B269" s="267"/>
      <c r="C269" s="268"/>
      <c r="D269" s="268"/>
      <c r="E269" s="268"/>
      <c r="F269" s="268"/>
      <c r="G269" s="268"/>
      <c r="H269" s="269"/>
      <c r="I269" s="270"/>
    </row>
    <row r="270" spans="2:9" ht="24" customHeight="1" x14ac:dyDescent="0.2">
      <c r="B270" s="267"/>
      <c r="C270" s="268"/>
      <c r="D270" s="268"/>
      <c r="E270" s="268"/>
      <c r="F270" s="268"/>
      <c r="G270" s="268"/>
      <c r="H270" s="269"/>
      <c r="I270" s="270"/>
    </row>
    <row r="271" spans="2:9" ht="24" customHeight="1" x14ac:dyDescent="0.2">
      <c r="B271" s="267"/>
      <c r="C271" s="268"/>
      <c r="D271" s="268"/>
      <c r="E271" s="268"/>
      <c r="F271" s="268"/>
      <c r="G271" s="268"/>
      <c r="H271" s="269"/>
      <c r="I271" s="270"/>
    </row>
    <row r="272" spans="2:9" ht="24" customHeight="1" x14ac:dyDescent="0.2">
      <c r="B272" s="267"/>
      <c r="C272" s="268"/>
      <c r="D272" s="268"/>
      <c r="E272" s="268"/>
      <c r="F272" s="268"/>
      <c r="G272" s="268"/>
      <c r="H272" s="269"/>
      <c r="I272" s="270"/>
    </row>
    <row r="273" spans="2:9" ht="24" customHeight="1" x14ac:dyDescent="0.2">
      <c r="B273" s="267"/>
      <c r="C273" s="268"/>
      <c r="D273" s="268"/>
      <c r="E273" s="268"/>
      <c r="F273" s="268"/>
      <c r="G273" s="268"/>
      <c r="H273" s="269"/>
      <c r="I273" s="270"/>
    </row>
    <row r="274" spans="2:9" ht="24" customHeight="1" x14ac:dyDescent="0.2">
      <c r="B274" s="267"/>
      <c r="C274" s="268"/>
      <c r="D274" s="268"/>
      <c r="E274" s="268"/>
      <c r="F274" s="268"/>
      <c r="G274" s="268"/>
      <c r="H274" s="269"/>
      <c r="I274" s="270"/>
    </row>
    <row r="275" spans="2:9" ht="24" customHeight="1" x14ac:dyDescent="0.2">
      <c r="B275" s="267"/>
      <c r="C275" s="268"/>
      <c r="D275" s="268"/>
      <c r="E275" s="268"/>
      <c r="F275" s="268"/>
      <c r="G275" s="268"/>
      <c r="H275" s="269"/>
      <c r="I275" s="270"/>
    </row>
    <row r="276" spans="2:9" ht="24" customHeight="1" x14ac:dyDescent="0.2">
      <c r="B276" s="267"/>
      <c r="C276" s="268"/>
      <c r="D276" s="268"/>
      <c r="E276" s="268"/>
      <c r="F276" s="268"/>
      <c r="G276" s="268"/>
      <c r="H276" s="269"/>
      <c r="I276" s="270"/>
    </row>
    <row r="277" spans="2:9" ht="24" customHeight="1" x14ac:dyDescent="0.2">
      <c r="B277" s="267"/>
      <c r="C277" s="268"/>
      <c r="D277" s="268"/>
      <c r="E277" s="268"/>
      <c r="F277" s="268"/>
      <c r="G277" s="268"/>
      <c r="H277" s="269"/>
      <c r="I277" s="270"/>
    </row>
    <row r="278" spans="2:9" ht="24" customHeight="1" x14ac:dyDescent="0.2">
      <c r="B278" s="267"/>
      <c r="C278" s="268"/>
      <c r="D278" s="268"/>
      <c r="E278" s="268"/>
      <c r="F278" s="268"/>
      <c r="G278" s="268"/>
      <c r="H278" s="269"/>
      <c r="I278" s="270"/>
    </row>
    <row r="279" spans="2:9" ht="24" customHeight="1" x14ac:dyDescent="0.2">
      <c r="B279" s="267"/>
      <c r="C279" s="268"/>
      <c r="D279" s="268"/>
      <c r="E279" s="268"/>
      <c r="F279" s="268"/>
      <c r="G279" s="268"/>
      <c r="H279" s="269"/>
      <c r="I279" s="270"/>
    </row>
    <row r="280" spans="2:9" ht="24" customHeight="1" x14ac:dyDescent="0.2">
      <c r="B280" s="267"/>
      <c r="C280" s="268"/>
      <c r="D280" s="268"/>
      <c r="E280" s="268"/>
      <c r="F280" s="268"/>
      <c r="G280" s="268"/>
      <c r="H280" s="269"/>
      <c r="I280" s="270"/>
    </row>
    <row r="281" spans="2:9" ht="24" customHeight="1" x14ac:dyDescent="0.2">
      <c r="B281" s="267"/>
      <c r="C281" s="268"/>
      <c r="D281" s="268"/>
      <c r="E281" s="268"/>
      <c r="F281" s="268"/>
      <c r="G281" s="268"/>
      <c r="H281" s="269"/>
      <c r="I281" s="270"/>
    </row>
    <row r="282" spans="2:9" ht="24" customHeight="1" x14ac:dyDescent="0.2">
      <c r="B282" s="267"/>
      <c r="C282" s="268"/>
      <c r="D282" s="268"/>
      <c r="E282" s="268"/>
      <c r="F282" s="268"/>
      <c r="G282" s="268"/>
      <c r="H282" s="269"/>
      <c r="I282" s="270"/>
    </row>
    <row r="283" spans="2:9" ht="24" customHeight="1" x14ac:dyDescent="0.2">
      <c r="B283" s="267"/>
      <c r="C283" s="268"/>
      <c r="D283" s="268"/>
      <c r="E283" s="268"/>
      <c r="F283" s="268"/>
      <c r="G283" s="268"/>
      <c r="H283" s="269"/>
      <c r="I283" s="270"/>
    </row>
    <row r="284" spans="2:9" ht="24" customHeight="1" x14ac:dyDescent="0.2">
      <c r="B284" s="267"/>
      <c r="C284" s="268"/>
      <c r="D284" s="268"/>
      <c r="E284" s="268"/>
      <c r="F284" s="268"/>
      <c r="G284" s="268"/>
      <c r="H284" s="269"/>
      <c r="I284" s="270"/>
    </row>
    <row r="285" spans="2:9" ht="24" customHeight="1" x14ac:dyDescent="0.2">
      <c r="B285" s="267"/>
      <c r="C285" s="268"/>
      <c r="D285" s="268"/>
      <c r="E285" s="268"/>
      <c r="F285" s="268"/>
      <c r="G285" s="268"/>
      <c r="H285" s="269"/>
      <c r="I285" s="270"/>
    </row>
    <row r="286" spans="2:9" ht="24" customHeight="1" x14ac:dyDescent="0.2">
      <c r="B286" s="267"/>
      <c r="C286" s="268"/>
      <c r="D286" s="268"/>
      <c r="E286" s="268"/>
      <c r="F286" s="268"/>
      <c r="G286" s="268"/>
      <c r="H286" s="269"/>
      <c r="I286" s="270"/>
    </row>
    <row r="287" spans="2:9" ht="24" customHeight="1" x14ac:dyDescent="0.2">
      <c r="B287" s="267"/>
      <c r="C287" s="268"/>
      <c r="D287" s="268"/>
      <c r="E287" s="268"/>
      <c r="F287" s="268"/>
      <c r="G287" s="268"/>
      <c r="H287" s="269"/>
      <c r="I287" s="270"/>
    </row>
    <row r="288" spans="2:9" ht="24" customHeight="1" x14ac:dyDescent="0.2">
      <c r="B288" s="267"/>
      <c r="C288" s="268"/>
      <c r="D288" s="268"/>
      <c r="E288" s="268"/>
      <c r="F288" s="268"/>
      <c r="G288" s="268"/>
      <c r="H288" s="269"/>
      <c r="I288" s="270"/>
    </row>
    <row r="289" spans="2:9" ht="24" customHeight="1" x14ac:dyDescent="0.2">
      <c r="B289" s="267"/>
      <c r="C289" s="268"/>
      <c r="D289" s="268"/>
      <c r="E289" s="268"/>
      <c r="F289" s="268"/>
      <c r="G289" s="268"/>
      <c r="H289" s="269"/>
      <c r="I289" s="270"/>
    </row>
    <row r="290" spans="2:9" ht="24" customHeight="1" x14ac:dyDescent="0.2">
      <c r="B290" s="267"/>
      <c r="C290" s="268"/>
      <c r="D290" s="268"/>
      <c r="E290" s="268"/>
      <c r="F290" s="268"/>
      <c r="G290" s="268"/>
      <c r="H290" s="269"/>
      <c r="I290" s="270"/>
    </row>
    <row r="291" spans="2:9" ht="24" customHeight="1" x14ac:dyDescent="0.2">
      <c r="B291" s="267"/>
      <c r="C291" s="268"/>
      <c r="D291" s="268"/>
      <c r="E291" s="268"/>
      <c r="F291" s="268"/>
      <c r="G291" s="268"/>
      <c r="H291" s="269"/>
      <c r="I291" s="270"/>
    </row>
    <row r="292" spans="2:9" ht="24" customHeight="1" x14ac:dyDescent="0.2">
      <c r="B292" s="267"/>
      <c r="C292" s="268"/>
      <c r="D292" s="268"/>
      <c r="E292" s="268"/>
      <c r="F292" s="268"/>
      <c r="G292" s="268"/>
      <c r="H292" s="269"/>
      <c r="I292" s="270"/>
    </row>
    <row r="293" spans="2:9" ht="24" customHeight="1" x14ac:dyDescent="0.2">
      <c r="B293" s="267"/>
      <c r="C293" s="268"/>
      <c r="D293" s="268"/>
      <c r="E293" s="268"/>
      <c r="F293" s="268"/>
      <c r="G293" s="268"/>
      <c r="H293" s="269"/>
      <c r="I293" s="270"/>
    </row>
    <row r="294" spans="2:9" ht="24" customHeight="1" x14ac:dyDescent="0.2">
      <c r="B294" s="267"/>
      <c r="C294" s="268"/>
      <c r="D294" s="268"/>
      <c r="E294" s="268"/>
      <c r="F294" s="268"/>
      <c r="G294" s="268"/>
      <c r="H294" s="269"/>
      <c r="I294" s="270"/>
    </row>
    <row r="295" spans="2:9" ht="24" customHeight="1" x14ac:dyDescent="0.2">
      <c r="B295" s="267"/>
      <c r="C295" s="268"/>
      <c r="D295" s="268"/>
      <c r="E295" s="268"/>
      <c r="F295" s="268"/>
      <c r="G295" s="268"/>
      <c r="H295" s="269"/>
      <c r="I295" s="270"/>
    </row>
    <row r="296" spans="2:9" ht="24" customHeight="1" x14ac:dyDescent="0.2">
      <c r="B296" s="267"/>
      <c r="C296" s="268"/>
      <c r="D296" s="268"/>
      <c r="E296" s="268"/>
      <c r="F296" s="268"/>
      <c r="G296" s="268"/>
      <c r="H296" s="269"/>
      <c r="I296" s="270"/>
    </row>
    <row r="297" spans="2:9" ht="24" customHeight="1" x14ac:dyDescent="0.2">
      <c r="B297" s="267"/>
      <c r="C297" s="268"/>
      <c r="D297" s="268"/>
      <c r="E297" s="268"/>
      <c r="F297" s="268"/>
      <c r="G297" s="268"/>
      <c r="H297" s="269"/>
      <c r="I297" s="270"/>
    </row>
    <row r="298" spans="2:9" ht="24" customHeight="1" x14ac:dyDescent="0.2">
      <c r="B298" s="267"/>
      <c r="C298" s="268"/>
      <c r="D298" s="268"/>
      <c r="E298" s="268"/>
      <c r="F298" s="268"/>
      <c r="G298" s="268"/>
      <c r="H298" s="269"/>
      <c r="I298" s="270"/>
    </row>
    <row r="299" spans="2:9" ht="24" customHeight="1" x14ac:dyDescent="0.2">
      <c r="B299" s="267"/>
      <c r="C299" s="268"/>
      <c r="D299" s="268"/>
      <c r="E299" s="268"/>
      <c r="F299" s="268"/>
      <c r="G299" s="268"/>
      <c r="H299" s="269"/>
      <c r="I299" s="270"/>
    </row>
    <row r="300" spans="2:9" ht="24" customHeight="1" x14ac:dyDescent="0.2">
      <c r="B300" s="267"/>
      <c r="C300" s="268"/>
      <c r="D300" s="268"/>
      <c r="E300" s="268"/>
      <c r="F300" s="268"/>
      <c r="G300" s="268"/>
      <c r="H300" s="269"/>
      <c r="I300" s="270"/>
    </row>
    <row r="301" spans="2:9" ht="24" customHeight="1" x14ac:dyDescent="0.2">
      <c r="B301" s="267"/>
      <c r="C301" s="268"/>
      <c r="D301" s="268"/>
      <c r="E301" s="268"/>
      <c r="F301" s="268"/>
      <c r="G301" s="268"/>
      <c r="H301" s="269"/>
      <c r="I301" s="270"/>
    </row>
    <row r="302" spans="2:9" ht="24" customHeight="1" x14ac:dyDescent="0.2">
      <c r="B302" s="267"/>
      <c r="C302" s="268"/>
      <c r="D302" s="268"/>
      <c r="E302" s="268"/>
      <c r="F302" s="268"/>
      <c r="G302" s="268"/>
      <c r="H302" s="269"/>
      <c r="I302" s="270"/>
    </row>
    <row r="303" spans="2:9" ht="24" customHeight="1" x14ac:dyDescent="0.2">
      <c r="B303" s="267"/>
      <c r="C303" s="268"/>
      <c r="D303" s="268"/>
      <c r="E303" s="268"/>
      <c r="F303" s="268"/>
      <c r="G303" s="268"/>
      <c r="H303" s="269"/>
      <c r="I303" s="270"/>
    </row>
    <row r="304" spans="2:9" ht="24" customHeight="1" x14ac:dyDescent="0.2">
      <c r="B304" s="267"/>
      <c r="C304" s="268"/>
      <c r="D304" s="268"/>
      <c r="E304" s="268"/>
      <c r="F304" s="268"/>
      <c r="G304" s="268"/>
      <c r="H304" s="269"/>
      <c r="I304" s="270"/>
    </row>
    <row r="305" spans="2:9" ht="24" customHeight="1" x14ac:dyDescent="0.2">
      <c r="B305" s="267"/>
      <c r="C305" s="268"/>
      <c r="D305" s="268"/>
      <c r="E305" s="268"/>
      <c r="F305" s="268"/>
      <c r="G305" s="268"/>
      <c r="H305" s="269"/>
      <c r="I305" s="270"/>
    </row>
    <row r="306" spans="2:9" ht="24" customHeight="1" x14ac:dyDescent="0.2">
      <c r="B306" s="267"/>
      <c r="C306" s="268"/>
      <c r="D306" s="268"/>
      <c r="E306" s="268"/>
      <c r="F306" s="268"/>
      <c r="G306" s="268"/>
      <c r="H306" s="269"/>
      <c r="I306" s="270"/>
    </row>
    <row r="307" spans="2:9" ht="24" customHeight="1" x14ac:dyDescent="0.2">
      <c r="B307" s="267"/>
      <c r="C307" s="268"/>
      <c r="D307" s="268"/>
      <c r="E307" s="268"/>
      <c r="F307" s="268"/>
      <c r="G307" s="268"/>
      <c r="H307" s="269"/>
      <c r="I307" s="270"/>
    </row>
    <row r="308" spans="2:9" ht="24" customHeight="1" x14ac:dyDescent="0.2">
      <c r="B308" s="267"/>
      <c r="C308" s="268"/>
      <c r="D308" s="268"/>
      <c r="E308" s="268"/>
      <c r="F308" s="268"/>
      <c r="G308" s="268"/>
      <c r="H308" s="269"/>
      <c r="I308" s="270"/>
    </row>
    <row r="309" spans="2:9" ht="24" customHeight="1" x14ac:dyDescent="0.2">
      <c r="B309" s="267"/>
      <c r="C309" s="268"/>
      <c r="D309" s="268"/>
      <c r="E309" s="268"/>
      <c r="F309" s="268"/>
      <c r="G309" s="268"/>
      <c r="H309" s="269"/>
      <c r="I309" s="270"/>
    </row>
    <row r="310" spans="2:9" ht="24" customHeight="1" x14ac:dyDescent="0.2">
      <c r="B310" s="267"/>
      <c r="C310" s="268"/>
      <c r="D310" s="268"/>
      <c r="E310" s="268"/>
      <c r="F310" s="268"/>
      <c r="G310" s="268"/>
      <c r="H310" s="269"/>
      <c r="I310" s="270"/>
    </row>
    <row r="311" spans="2:9" ht="24" customHeight="1" x14ac:dyDescent="0.2">
      <c r="B311" s="267"/>
      <c r="C311" s="268"/>
      <c r="D311" s="268"/>
      <c r="E311" s="268"/>
      <c r="F311" s="268"/>
      <c r="G311" s="268"/>
      <c r="H311" s="269"/>
      <c r="I311" s="270"/>
    </row>
    <row r="312" spans="2:9" ht="24" customHeight="1" x14ac:dyDescent="0.2">
      <c r="B312" s="267"/>
      <c r="C312" s="268"/>
      <c r="D312" s="268"/>
      <c r="E312" s="268"/>
      <c r="F312" s="268"/>
      <c r="G312" s="268"/>
      <c r="H312" s="269"/>
      <c r="I312" s="270"/>
    </row>
    <row r="313" spans="2:9" ht="24" customHeight="1" x14ac:dyDescent="0.2">
      <c r="B313" s="267"/>
      <c r="C313" s="268"/>
      <c r="D313" s="268"/>
      <c r="E313" s="268"/>
      <c r="F313" s="268"/>
      <c r="G313" s="268"/>
      <c r="H313" s="269"/>
      <c r="I313" s="270"/>
    </row>
    <row r="314" spans="2:9" ht="24" customHeight="1" x14ac:dyDescent="0.2">
      <c r="B314" s="267"/>
      <c r="C314" s="268"/>
      <c r="D314" s="268"/>
      <c r="E314" s="268"/>
      <c r="F314" s="268"/>
      <c r="G314" s="268"/>
      <c r="H314" s="269"/>
      <c r="I314" s="270"/>
    </row>
    <row r="315" spans="2:9" ht="24" customHeight="1" x14ac:dyDescent="0.2">
      <c r="B315" s="267"/>
      <c r="C315" s="268"/>
      <c r="D315" s="268"/>
      <c r="E315" s="268"/>
      <c r="F315" s="268"/>
      <c r="G315" s="268"/>
      <c r="H315" s="269"/>
      <c r="I315" s="270"/>
    </row>
    <row r="316" spans="2:9" ht="24" customHeight="1" x14ac:dyDescent="0.2">
      <c r="B316" s="267"/>
      <c r="C316" s="268"/>
      <c r="D316" s="268"/>
      <c r="E316" s="268"/>
      <c r="F316" s="268"/>
      <c r="G316" s="268"/>
      <c r="H316" s="269"/>
      <c r="I316" s="270"/>
    </row>
    <row r="317" spans="2:9" ht="24" customHeight="1" x14ac:dyDescent="0.2">
      <c r="B317" s="267"/>
      <c r="C317" s="268"/>
      <c r="D317" s="268"/>
      <c r="E317" s="268"/>
      <c r="F317" s="268"/>
      <c r="G317" s="268"/>
      <c r="H317" s="269"/>
      <c r="I317" s="270"/>
    </row>
    <row r="318" spans="2:9" ht="24" customHeight="1" x14ac:dyDescent="0.2">
      <c r="B318" s="267"/>
      <c r="C318" s="268"/>
      <c r="D318" s="268"/>
      <c r="E318" s="268"/>
      <c r="F318" s="268"/>
      <c r="G318" s="268"/>
      <c r="H318" s="269"/>
      <c r="I318" s="270"/>
    </row>
    <row r="319" spans="2:9" ht="24" customHeight="1" x14ac:dyDescent="0.2">
      <c r="B319" s="267"/>
      <c r="C319" s="268"/>
      <c r="D319" s="268"/>
      <c r="E319" s="268"/>
      <c r="F319" s="268"/>
      <c r="G319" s="268"/>
      <c r="H319" s="269"/>
      <c r="I319" s="270"/>
    </row>
    <row r="320" spans="2:9" ht="24" customHeight="1" x14ac:dyDescent="0.2">
      <c r="B320" s="267"/>
      <c r="C320" s="268"/>
      <c r="D320" s="268"/>
      <c r="E320" s="268"/>
      <c r="F320" s="268"/>
      <c r="G320" s="268"/>
      <c r="H320" s="269"/>
      <c r="I320" s="270"/>
    </row>
    <row r="321" spans="2:9" ht="24" customHeight="1" x14ac:dyDescent="0.2">
      <c r="B321" s="267"/>
      <c r="C321" s="268"/>
      <c r="D321" s="268"/>
      <c r="E321" s="268"/>
      <c r="F321" s="268"/>
      <c r="G321" s="268"/>
      <c r="H321" s="269"/>
      <c r="I321" s="270"/>
    </row>
    <row r="322" spans="2:9" ht="24" customHeight="1" x14ac:dyDescent="0.2">
      <c r="B322" s="267"/>
      <c r="C322" s="268"/>
      <c r="D322" s="268"/>
      <c r="E322" s="268"/>
      <c r="F322" s="268"/>
      <c r="G322" s="268"/>
      <c r="H322" s="269"/>
      <c r="I322" s="270"/>
    </row>
    <row r="323" spans="2:9" ht="24" customHeight="1" x14ac:dyDescent="0.2">
      <c r="B323" s="267"/>
      <c r="C323" s="268"/>
      <c r="D323" s="268"/>
      <c r="E323" s="268"/>
      <c r="F323" s="268"/>
      <c r="G323" s="268"/>
      <c r="H323" s="269"/>
      <c r="I323" s="270"/>
    </row>
    <row r="324" spans="2:9" ht="24" customHeight="1" x14ac:dyDescent="0.2">
      <c r="B324" s="267"/>
      <c r="C324" s="268"/>
      <c r="D324" s="268"/>
      <c r="E324" s="268"/>
      <c r="F324" s="268"/>
      <c r="G324" s="268"/>
      <c r="H324" s="269"/>
      <c r="I324" s="270"/>
    </row>
    <row r="325" spans="2:9" ht="24" customHeight="1" x14ac:dyDescent="0.2">
      <c r="B325" s="267"/>
      <c r="C325" s="268"/>
      <c r="D325" s="268"/>
      <c r="E325" s="268"/>
      <c r="F325" s="268"/>
      <c r="G325" s="268"/>
      <c r="H325" s="269"/>
      <c r="I325" s="270"/>
    </row>
    <row r="326" spans="2:9" ht="24" customHeight="1" x14ac:dyDescent="0.2">
      <c r="B326" s="267"/>
      <c r="C326" s="268"/>
      <c r="D326" s="268"/>
      <c r="E326" s="268"/>
      <c r="F326" s="268"/>
      <c r="G326" s="268"/>
      <c r="H326" s="269"/>
      <c r="I326" s="270"/>
    </row>
    <row r="327" spans="2:9" ht="24" customHeight="1" x14ac:dyDescent="0.2">
      <c r="B327" s="267"/>
      <c r="C327" s="268"/>
      <c r="D327" s="268"/>
      <c r="E327" s="268"/>
      <c r="F327" s="268"/>
      <c r="G327" s="268"/>
      <c r="H327" s="269"/>
      <c r="I327" s="270"/>
    </row>
    <row r="328" spans="2:9" ht="24" customHeight="1" x14ac:dyDescent="0.2">
      <c r="B328" s="267"/>
      <c r="C328" s="268"/>
      <c r="D328" s="268"/>
      <c r="E328" s="268"/>
      <c r="F328" s="268"/>
      <c r="G328" s="268"/>
      <c r="H328" s="269"/>
      <c r="I328" s="270"/>
    </row>
    <row r="329" spans="2:9" ht="24" customHeight="1" x14ac:dyDescent="0.2">
      <c r="B329" s="267"/>
      <c r="C329" s="268"/>
      <c r="D329" s="268"/>
      <c r="E329" s="268"/>
      <c r="F329" s="268"/>
      <c r="G329" s="268"/>
      <c r="H329" s="269"/>
      <c r="I329" s="270"/>
    </row>
    <row r="330" spans="2:9" ht="24" customHeight="1" x14ac:dyDescent="0.2">
      <c r="B330" s="267"/>
      <c r="C330" s="268"/>
      <c r="D330" s="268"/>
      <c r="E330" s="268"/>
      <c r="F330" s="268"/>
      <c r="G330" s="268"/>
      <c r="H330" s="269"/>
      <c r="I330" s="270"/>
    </row>
    <row r="331" spans="2:9" ht="24" customHeight="1" x14ac:dyDescent="0.2">
      <c r="B331" s="267"/>
      <c r="C331" s="268"/>
      <c r="D331" s="268"/>
      <c r="E331" s="268"/>
      <c r="F331" s="268"/>
      <c r="G331" s="268"/>
      <c r="H331" s="269"/>
      <c r="I331" s="270"/>
    </row>
    <row r="332" spans="2:9" ht="24" customHeight="1" x14ac:dyDescent="0.2">
      <c r="B332" s="267"/>
      <c r="C332" s="268"/>
      <c r="D332" s="268"/>
      <c r="E332" s="268"/>
      <c r="F332" s="268"/>
      <c r="G332" s="268"/>
      <c r="H332" s="269"/>
      <c r="I332" s="270"/>
    </row>
    <row r="333" spans="2:9" ht="24" customHeight="1" x14ac:dyDescent="0.2">
      <c r="B333" s="267"/>
      <c r="C333" s="268"/>
      <c r="D333" s="268"/>
      <c r="E333" s="268"/>
      <c r="F333" s="268"/>
      <c r="G333" s="268"/>
      <c r="H333" s="269"/>
      <c r="I333" s="270"/>
    </row>
    <row r="334" spans="2:9" ht="24" customHeight="1" x14ac:dyDescent="0.2">
      <c r="B334" s="267"/>
      <c r="C334" s="268"/>
      <c r="D334" s="268"/>
      <c r="E334" s="268"/>
      <c r="F334" s="268"/>
      <c r="G334" s="268"/>
      <c r="H334" s="269"/>
      <c r="I334" s="270"/>
    </row>
    <row r="335" spans="2:9" ht="24" customHeight="1" x14ac:dyDescent="0.2">
      <c r="B335" s="267"/>
      <c r="C335" s="268"/>
      <c r="D335" s="268"/>
      <c r="E335" s="268"/>
      <c r="F335" s="268"/>
      <c r="G335" s="268"/>
      <c r="H335" s="269"/>
      <c r="I335" s="270"/>
    </row>
    <row r="336" spans="2:9" ht="24" customHeight="1" x14ac:dyDescent="0.2">
      <c r="B336" s="267"/>
      <c r="C336" s="268"/>
      <c r="D336" s="268"/>
      <c r="E336" s="268"/>
      <c r="F336" s="268"/>
      <c r="G336" s="268"/>
      <c r="H336" s="269"/>
      <c r="I336" s="270"/>
    </row>
    <row r="337" spans="2:9" ht="24" customHeight="1" x14ac:dyDescent="0.2">
      <c r="B337" s="267"/>
      <c r="C337" s="268"/>
      <c r="D337" s="268"/>
      <c r="E337" s="268"/>
      <c r="F337" s="268"/>
      <c r="G337" s="268"/>
      <c r="H337" s="269"/>
      <c r="I337" s="270"/>
    </row>
    <row r="338" spans="2:9" ht="24" customHeight="1" x14ac:dyDescent="0.2">
      <c r="B338" s="267"/>
      <c r="C338" s="268"/>
      <c r="D338" s="268"/>
      <c r="E338" s="268"/>
      <c r="F338" s="268"/>
      <c r="G338" s="268"/>
      <c r="H338" s="269"/>
      <c r="I338" s="270"/>
    </row>
    <row r="339" spans="2:9" ht="24" customHeight="1" x14ac:dyDescent="0.2">
      <c r="B339" s="267"/>
      <c r="C339" s="268"/>
      <c r="D339" s="268"/>
      <c r="E339" s="268"/>
      <c r="F339" s="268"/>
      <c r="G339" s="268"/>
      <c r="H339" s="269"/>
      <c r="I339" s="270"/>
    </row>
    <row r="340" spans="2:9" ht="24" customHeight="1" x14ac:dyDescent="0.2">
      <c r="B340" s="267"/>
      <c r="C340" s="268"/>
      <c r="D340" s="268"/>
      <c r="E340" s="268"/>
      <c r="F340" s="268"/>
      <c r="G340" s="268"/>
      <c r="H340" s="269"/>
      <c r="I340" s="270"/>
    </row>
    <row r="341" spans="2:9" ht="24" customHeight="1" x14ac:dyDescent="0.2">
      <c r="B341" s="267"/>
      <c r="C341" s="268"/>
      <c r="D341" s="268"/>
      <c r="E341" s="268"/>
      <c r="F341" s="268"/>
      <c r="G341" s="268"/>
      <c r="H341" s="269"/>
      <c r="I341" s="270"/>
    </row>
    <row r="342" spans="2:9" ht="24" customHeight="1" x14ac:dyDescent="0.2">
      <c r="B342" s="267"/>
      <c r="C342" s="268"/>
      <c r="D342" s="268"/>
      <c r="E342" s="268"/>
      <c r="F342" s="268"/>
      <c r="G342" s="268"/>
      <c r="H342" s="269"/>
      <c r="I342" s="270"/>
    </row>
    <row r="343" spans="2:9" ht="24" customHeight="1" x14ac:dyDescent="0.2">
      <c r="B343" s="267"/>
      <c r="C343" s="268"/>
      <c r="D343" s="268"/>
      <c r="E343" s="268"/>
      <c r="F343" s="268"/>
      <c r="G343" s="268"/>
      <c r="H343" s="269"/>
      <c r="I343" s="270"/>
    </row>
    <row r="344" spans="2:9" ht="24" customHeight="1" x14ac:dyDescent="0.2">
      <c r="B344" s="267"/>
      <c r="C344" s="268"/>
      <c r="D344" s="268"/>
      <c r="E344" s="268"/>
      <c r="F344" s="268"/>
      <c r="G344" s="268"/>
      <c r="H344" s="269"/>
      <c r="I344" s="270"/>
    </row>
    <row r="345" spans="2:9" ht="24" customHeight="1" x14ac:dyDescent="0.2">
      <c r="B345" s="267"/>
      <c r="C345" s="268"/>
      <c r="D345" s="268"/>
      <c r="E345" s="268"/>
      <c r="F345" s="268"/>
      <c r="G345" s="268"/>
      <c r="H345" s="269"/>
      <c r="I345" s="270"/>
    </row>
    <row r="346" spans="2:9" ht="24" customHeight="1" x14ac:dyDescent="0.2">
      <c r="B346" s="267"/>
      <c r="C346" s="268"/>
      <c r="D346" s="268"/>
      <c r="E346" s="268"/>
      <c r="F346" s="268"/>
      <c r="G346" s="268"/>
      <c r="H346" s="269"/>
      <c r="I346" s="270"/>
    </row>
    <row r="347" spans="2:9" ht="24" customHeight="1" x14ac:dyDescent="0.2">
      <c r="B347" s="267"/>
      <c r="C347" s="268"/>
      <c r="D347" s="268"/>
      <c r="E347" s="268"/>
      <c r="F347" s="268"/>
      <c r="G347" s="268"/>
      <c r="H347" s="269"/>
      <c r="I347" s="270"/>
    </row>
    <row r="348" spans="2:9" ht="24" customHeight="1" x14ac:dyDescent="0.2">
      <c r="B348" s="267"/>
      <c r="C348" s="268"/>
      <c r="D348" s="268"/>
      <c r="E348" s="268"/>
      <c r="F348" s="268"/>
      <c r="G348" s="268"/>
      <c r="H348" s="269"/>
      <c r="I348" s="270"/>
    </row>
    <row r="349" spans="2:9" ht="24" customHeight="1" x14ac:dyDescent="0.2">
      <c r="B349" s="267"/>
      <c r="C349" s="268"/>
      <c r="D349" s="268"/>
      <c r="E349" s="268"/>
      <c r="F349" s="268"/>
      <c r="G349" s="268"/>
      <c r="H349" s="269"/>
      <c r="I349" s="270"/>
    </row>
    <row r="350" spans="2:9" ht="24" customHeight="1" x14ac:dyDescent="0.2">
      <c r="B350" s="267"/>
      <c r="C350" s="268"/>
      <c r="D350" s="268"/>
      <c r="E350" s="268"/>
      <c r="F350" s="268"/>
      <c r="G350" s="268"/>
      <c r="H350" s="269"/>
      <c r="I350" s="270"/>
    </row>
    <row r="351" spans="2:9" ht="24" customHeight="1" x14ac:dyDescent="0.2">
      <c r="B351" s="267"/>
      <c r="C351" s="268"/>
      <c r="D351" s="268"/>
      <c r="E351" s="268"/>
      <c r="F351" s="268"/>
      <c r="G351" s="268"/>
      <c r="H351" s="269"/>
      <c r="I351" s="270"/>
    </row>
    <row r="352" spans="2:9" ht="24" customHeight="1" x14ac:dyDescent="0.2">
      <c r="B352" s="267"/>
      <c r="C352" s="268"/>
      <c r="D352" s="268"/>
      <c r="E352" s="268"/>
      <c r="F352" s="268"/>
      <c r="G352" s="268"/>
      <c r="H352" s="269"/>
      <c r="I352" s="270"/>
    </row>
    <row r="353" spans="2:9" ht="24" customHeight="1" x14ac:dyDescent="0.2">
      <c r="B353" s="267"/>
      <c r="C353" s="268"/>
      <c r="D353" s="268"/>
      <c r="E353" s="268"/>
      <c r="F353" s="268"/>
      <c r="G353" s="268"/>
      <c r="H353" s="269"/>
      <c r="I353" s="270"/>
    </row>
    <row r="354" spans="2:9" ht="24" customHeight="1" x14ac:dyDescent="0.2">
      <c r="B354" s="267"/>
      <c r="C354" s="268"/>
      <c r="D354" s="268"/>
      <c r="E354" s="268"/>
      <c r="F354" s="268"/>
      <c r="G354" s="268"/>
      <c r="H354" s="269"/>
      <c r="I354" s="270"/>
    </row>
    <row r="355" spans="2:9" ht="24" customHeight="1" x14ac:dyDescent="0.2">
      <c r="B355" s="267"/>
      <c r="C355" s="268"/>
      <c r="D355" s="268"/>
      <c r="E355" s="268"/>
      <c r="F355" s="268"/>
      <c r="G355" s="268"/>
      <c r="H355" s="269"/>
      <c r="I355" s="270"/>
    </row>
    <row r="356" spans="2:9" ht="24" customHeight="1" x14ac:dyDescent="0.2">
      <c r="B356" s="267"/>
      <c r="C356" s="268"/>
      <c r="D356" s="268"/>
      <c r="E356" s="268"/>
      <c r="F356" s="268"/>
      <c r="G356" s="268"/>
      <c r="H356" s="269"/>
      <c r="I356" s="270"/>
    </row>
    <row r="357" spans="2:9" ht="24" customHeight="1" x14ac:dyDescent="0.2">
      <c r="B357" s="267"/>
      <c r="C357" s="268"/>
      <c r="D357" s="268"/>
      <c r="E357" s="268"/>
      <c r="F357" s="268"/>
      <c r="G357" s="268"/>
      <c r="H357" s="269"/>
      <c r="I357" s="270"/>
    </row>
    <row r="358" spans="2:9" ht="24" customHeight="1" x14ac:dyDescent="0.2">
      <c r="B358" s="267"/>
      <c r="C358" s="268"/>
      <c r="D358" s="268"/>
      <c r="E358" s="268"/>
      <c r="F358" s="268"/>
      <c r="G358" s="268"/>
      <c r="H358" s="269"/>
      <c r="I358" s="270"/>
    </row>
    <row r="359" spans="2:9" ht="24" customHeight="1" x14ac:dyDescent="0.2">
      <c r="B359" s="267"/>
      <c r="C359" s="268"/>
      <c r="D359" s="268"/>
      <c r="E359" s="268"/>
      <c r="F359" s="268"/>
      <c r="G359" s="268"/>
      <c r="H359" s="269"/>
      <c r="I359" s="270"/>
    </row>
    <row r="360" spans="2:9" ht="24" customHeight="1" x14ac:dyDescent="0.2">
      <c r="B360" s="267"/>
      <c r="C360" s="268"/>
      <c r="D360" s="268"/>
      <c r="E360" s="268"/>
      <c r="F360" s="268"/>
      <c r="G360" s="268"/>
      <c r="H360" s="269"/>
      <c r="I360" s="270"/>
    </row>
    <row r="361" spans="2:9" ht="24" customHeight="1" x14ac:dyDescent="0.2">
      <c r="B361" s="267"/>
      <c r="C361" s="268"/>
      <c r="D361" s="268"/>
      <c r="E361" s="268"/>
      <c r="F361" s="268"/>
      <c r="G361" s="268"/>
      <c r="H361" s="269"/>
      <c r="I361" s="270"/>
    </row>
    <row r="362" spans="2:9" ht="24" customHeight="1" x14ac:dyDescent="0.2">
      <c r="B362" s="267"/>
      <c r="C362" s="268"/>
      <c r="D362" s="268"/>
      <c r="E362" s="268"/>
      <c r="F362" s="268"/>
      <c r="G362" s="268"/>
      <c r="H362" s="269"/>
      <c r="I362" s="270"/>
    </row>
    <row r="363" spans="2:9" ht="24" customHeight="1" x14ac:dyDescent="0.2">
      <c r="B363" s="267"/>
      <c r="C363" s="268"/>
      <c r="D363" s="268"/>
      <c r="E363" s="268"/>
      <c r="F363" s="268"/>
      <c r="G363" s="268"/>
      <c r="H363" s="269"/>
      <c r="I363" s="270"/>
    </row>
    <row r="364" spans="2:9" ht="24" customHeight="1" x14ac:dyDescent="0.2">
      <c r="B364" s="267"/>
      <c r="C364" s="268"/>
      <c r="D364" s="268"/>
      <c r="E364" s="268"/>
      <c r="F364" s="268"/>
      <c r="G364" s="268"/>
      <c r="H364" s="269"/>
      <c r="I364" s="270"/>
    </row>
    <row r="365" spans="2:9" ht="24" customHeight="1" x14ac:dyDescent="0.2">
      <c r="B365" s="267"/>
      <c r="C365" s="268"/>
      <c r="D365" s="268"/>
      <c r="E365" s="268"/>
      <c r="F365" s="268"/>
      <c r="G365" s="268"/>
      <c r="H365" s="269"/>
      <c r="I365" s="270"/>
    </row>
    <row r="366" spans="2:9" ht="24" customHeight="1" x14ac:dyDescent="0.2">
      <c r="B366" s="267"/>
      <c r="C366" s="268"/>
      <c r="D366" s="268"/>
      <c r="E366" s="268"/>
      <c r="F366" s="268"/>
      <c r="G366" s="268"/>
      <c r="H366" s="269"/>
      <c r="I366" s="270"/>
    </row>
    <row r="367" spans="2:9" ht="24" customHeight="1" x14ac:dyDescent="0.2">
      <c r="B367" s="267"/>
      <c r="C367" s="268"/>
      <c r="D367" s="268"/>
      <c r="E367" s="268"/>
      <c r="F367" s="268"/>
      <c r="G367" s="268"/>
      <c r="H367" s="269"/>
      <c r="I367" s="270"/>
    </row>
    <row r="368" spans="2:9" ht="24" customHeight="1" x14ac:dyDescent="0.2">
      <c r="B368" s="267"/>
      <c r="C368" s="268"/>
      <c r="D368" s="268"/>
      <c r="E368" s="268"/>
      <c r="F368" s="268"/>
      <c r="G368" s="268"/>
      <c r="H368" s="269"/>
      <c r="I368" s="270"/>
    </row>
    <row r="369" spans="2:9" ht="24" customHeight="1" x14ac:dyDescent="0.2">
      <c r="B369" s="267"/>
      <c r="C369" s="268"/>
      <c r="D369" s="268"/>
      <c r="E369" s="268"/>
      <c r="F369" s="268"/>
      <c r="G369" s="268"/>
      <c r="H369" s="269"/>
      <c r="I369" s="270"/>
    </row>
    <row r="370" spans="2:9" ht="24" customHeight="1" x14ac:dyDescent="0.2">
      <c r="B370" s="267"/>
      <c r="C370" s="268"/>
      <c r="D370" s="268"/>
      <c r="E370" s="268"/>
      <c r="F370" s="268"/>
      <c r="G370" s="268"/>
      <c r="H370" s="269"/>
      <c r="I370" s="270"/>
    </row>
    <row r="371" spans="2:9" ht="24" customHeight="1" x14ac:dyDescent="0.2">
      <c r="B371" s="267"/>
      <c r="C371" s="268"/>
      <c r="D371" s="268"/>
      <c r="E371" s="268"/>
      <c r="F371" s="268"/>
      <c r="G371" s="268"/>
      <c r="H371" s="269"/>
      <c r="I371" s="270"/>
    </row>
    <row r="372" spans="2:9" ht="24" customHeight="1" x14ac:dyDescent="0.2">
      <c r="B372" s="267"/>
      <c r="C372" s="268"/>
      <c r="D372" s="268"/>
      <c r="E372" s="268"/>
      <c r="F372" s="268"/>
      <c r="G372" s="268"/>
      <c r="H372" s="269"/>
      <c r="I372" s="270"/>
    </row>
    <row r="373" spans="2:9" ht="24" customHeight="1" x14ac:dyDescent="0.2">
      <c r="B373" s="267"/>
      <c r="C373" s="268"/>
      <c r="D373" s="268"/>
      <c r="E373" s="268"/>
      <c r="F373" s="268"/>
      <c r="G373" s="268"/>
      <c r="H373" s="269"/>
      <c r="I373" s="270"/>
    </row>
    <row r="374" spans="2:9" ht="24" customHeight="1" x14ac:dyDescent="0.2">
      <c r="B374" s="267"/>
      <c r="C374" s="268"/>
      <c r="D374" s="268"/>
      <c r="E374" s="268"/>
      <c r="F374" s="268"/>
      <c r="G374" s="268"/>
      <c r="H374" s="269"/>
      <c r="I374" s="270"/>
    </row>
    <row r="375" spans="2:9" ht="24" customHeight="1" x14ac:dyDescent="0.2">
      <c r="B375" s="267"/>
      <c r="C375" s="268"/>
      <c r="D375" s="268"/>
      <c r="E375" s="268"/>
      <c r="F375" s="268"/>
      <c r="G375" s="268"/>
      <c r="H375" s="269"/>
      <c r="I375" s="270"/>
    </row>
    <row r="376" spans="2:9" ht="24" customHeight="1" x14ac:dyDescent="0.2">
      <c r="B376" s="267"/>
      <c r="C376" s="268"/>
      <c r="D376" s="268"/>
      <c r="E376" s="268"/>
      <c r="F376" s="268"/>
      <c r="G376" s="268"/>
      <c r="H376" s="269"/>
      <c r="I376" s="270"/>
    </row>
    <row r="377" spans="2:9" ht="24" customHeight="1" x14ac:dyDescent="0.2">
      <c r="B377" s="267"/>
      <c r="C377" s="268"/>
      <c r="D377" s="268"/>
      <c r="E377" s="268"/>
      <c r="F377" s="268"/>
      <c r="G377" s="268"/>
      <c r="H377" s="269"/>
      <c r="I377" s="270"/>
    </row>
    <row r="378" spans="2:9" ht="24" customHeight="1" x14ac:dyDescent="0.2">
      <c r="B378" s="267"/>
      <c r="C378" s="268"/>
      <c r="D378" s="268"/>
      <c r="E378" s="268"/>
      <c r="F378" s="268"/>
      <c r="G378" s="268"/>
      <c r="H378" s="269"/>
      <c r="I378" s="270"/>
    </row>
    <row r="379" spans="2:9" ht="24" customHeight="1" x14ac:dyDescent="0.2">
      <c r="B379" s="267"/>
      <c r="C379" s="268"/>
      <c r="D379" s="268"/>
      <c r="E379" s="268"/>
      <c r="F379" s="268"/>
      <c r="G379" s="268"/>
      <c r="H379" s="269"/>
      <c r="I379" s="270"/>
    </row>
    <row r="380" spans="2:9" ht="24" customHeight="1" x14ac:dyDescent="0.2">
      <c r="B380" s="267"/>
      <c r="C380" s="268"/>
      <c r="D380" s="268"/>
      <c r="E380" s="268"/>
      <c r="F380" s="268"/>
      <c r="G380" s="268"/>
      <c r="H380" s="269"/>
      <c r="I380" s="270"/>
    </row>
    <row r="381" spans="2:9" ht="24" customHeight="1" x14ac:dyDescent="0.2">
      <c r="B381" s="267"/>
      <c r="C381" s="268"/>
      <c r="D381" s="268"/>
      <c r="E381" s="268"/>
      <c r="F381" s="268"/>
      <c r="G381" s="268"/>
      <c r="H381" s="269"/>
      <c r="I381" s="270"/>
    </row>
    <row r="382" spans="2:9" ht="24" customHeight="1" x14ac:dyDescent="0.2">
      <c r="B382" s="267"/>
      <c r="C382" s="268"/>
      <c r="D382" s="268"/>
      <c r="E382" s="268"/>
      <c r="F382" s="268"/>
      <c r="G382" s="268"/>
      <c r="H382" s="269"/>
      <c r="I382" s="270"/>
    </row>
    <row r="383" spans="2:9" ht="24" customHeight="1" x14ac:dyDescent="0.2">
      <c r="B383" s="267"/>
      <c r="C383" s="268"/>
      <c r="D383" s="268"/>
      <c r="E383" s="268"/>
      <c r="F383" s="268"/>
      <c r="G383" s="268"/>
      <c r="H383" s="269"/>
      <c r="I383" s="270"/>
    </row>
    <row r="384" spans="2:9" ht="24" customHeight="1" x14ac:dyDescent="0.2">
      <c r="B384" s="267"/>
      <c r="C384" s="268"/>
      <c r="D384" s="268"/>
      <c r="E384" s="268"/>
      <c r="F384" s="268"/>
      <c r="G384" s="268"/>
      <c r="H384" s="269"/>
      <c r="I384" s="270"/>
    </row>
    <row r="385" spans="2:9" ht="24" customHeight="1" x14ac:dyDescent="0.2">
      <c r="B385" s="267"/>
      <c r="C385" s="268"/>
      <c r="D385" s="268"/>
      <c r="E385" s="268"/>
      <c r="F385" s="268"/>
      <c r="G385" s="268"/>
      <c r="H385" s="269"/>
      <c r="I385" s="270"/>
    </row>
    <row r="386" spans="2:9" ht="24" customHeight="1" x14ac:dyDescent="0.2">
      <c r="B386" s="267"/>
      <c r="C386" s="268"/>
      <c r="D386" s="268"/>
      <c r="E386" s="268"/>
      <c r="F386" s="268"/>
      <c r="G386" s="268"/>
      <c r="H386" s="269"/>
      <c r="I386" s="270"/>
    </row>
    <row r="387" spans="2:9" ht="24" customHeight="1" x14ac:dyDescent="0.2">
      <c r="B387" s="267"/>
      <c r="C387" s="268"/>
      <c r="D387" s="268"/>
      <c r="E387" s="268"/>
      <c r="F387" s="268"/>
      <c r="G387" s="268"/>
      <c r="H387" s="269"/>
      <c r="I387" s="270"/>
    </row>
    <row r="388" spans="2:9" ht="24" customHeight="1" x14ac:dyDescent="0.2">
      <c r="B388" s="267"/>
      <c r="C388" s="268"/>
      <c r="D388" s="268"/>
      <c r="E388" s="268"/>
      <c r="F388" s="268"/>
      <c r="G388" s="268"/>
      <c r="H388" s="269"/>
      <c r="I388" s="270"/>
    </row>
    <row r="389" spans="2:9" ht="24" customHeight="1" x14ac:dyDescent="0.2">
      <c r="B389" s="267"/>
      <c r="C389" s="268"/>
      <c r="D389" s="268"/>
      <c r="E389" s="268"/>
      <c r="F389" s="268"/>
      <c r="G389" s="268"/>
      <c r="H389" s="269"/>
      <c r="I389" s="270"/>
    </row>
    <row r="390" spans="2:9" ht="24" customHeight="1" x14ac:dyDescent="0.2">
      <c r="B390" s="267"/>
      <c r="C390" s="268"/>
      <c r="D390" s="268"/>
      <c r="E390" s="268"/>
      <c r="F390" s="268"/>
      <c r="G390" s="268"/>
      <c r="H390" s="269"/>
      <c r="I390" s="270"/>
    </row>
    <row r="391" spans="2:9" ht="24" customHeight="1" x14ac:dyDescent="0.2">
      <c r="B391" s="267"/>
      <c r="C391" s="268"/>
      <c r="D391" s="268"/>
      <c r="E391" s="268"/>
      <c r="F391" s="268"/>
      <c r="G391" s="268"/>
      <c r="H391" s="269"/>
      <c r="I391" s="270"/>
    </row>
    <row r="392" spans="2:9" ht="24" customHeight="1" x14ac:dyDescent="0.2">
      <c r="B392" s="267"/>
      <c r="C392" s="268"/>
      <c r="D392" s="268"/>
      <c r="E392" s="268"/>
      <c r="F392" s="268"/>
      <c r="G392" s="268"/>
      <c r="H392" s="269"/>
      <c r="I392" s="270"/>
    </row>
    <row r="393" spans="2:9" ht="24" customHeight="1" x14ac:dyDescent="0.2">
      <c r="B393" s="267"/>
      <c r="C393" s="268"/>
      <c r="D393" s="268"/>
      <c r="E393" s="268"/>
      <c r="F393" s="268"/>
      <c r="G393" s="268"/>
      <c r="H393" s="269"/>
      <c r="I393" s="270"/>
    </row>
    <row r="394" spans="2:9" ht="24" customHeight="1" x14ac:dyDescent="0.2">
      <c r="B394" s="267"/>
      <c r="C394" s="268"/>
      <c r="D394" s="268"/>
      <c r="E394" s="268"/>
      <c r="F394" s="268"/>
      <c r="G394" s="268"/>
      <c r="H394" s="269"/>
      <c r="I394" s="270"/>
    </row>
    <row r="395" spans="2:9" ht="24" customHeight="1" x14ac:dyDescent="0.2">
      <c r="B395" s="267"/>
      <c r="C395" s="268"/>
      <c r="D395" s="268"/>
      <c r="E395" s="268"/>
      <c r="F395" s="268"/>
      <c r="G395" s="268"/>
      <c r="H395" s="269"/>
      <c r="I395" s="270"/>
    </row>
    <row r="396" spans="2:9" ht="24" customHeight="1" x14ac:dyDescent="0.2">
      <c r="B396" s="267"/>
      <c r="C396" s="268"/>
      <c r="D396" s="268"/>
      <c r="E396" s="268"/>
      <c r="F396" s="268"/>
      <c r="G396" s="268"/>
      <c r="H396" s="269"/>
      <c r="I396" s="270"/>
    </row>
    <row r="397" spans="2:9" ht="24" customHeight="1" x14ac:dyDescent="0.2">
      <c r="B397" s="267"/>
      <c r="C397" s="268"/>
      <c r="D397" s="268"/>
      <c r="E397" s="268"/>
      <c r="F397" s="268"/>
      <c r="G397" s="268"/>
      <c r="H397" s="269"/>
      <c r="I397" s="270"/>
    </row>
    <row r="398" spans="2:9" ht="24" customHeight="1" x14ac:dyDescent="0.2">
      <c r="B398" s="267"/>
      <c r="C398" s="268"/>
      <c r="D398" s="268"/>
      <c r="E398" s="268"/>
      <c r="F398" s="268"/>
      <c r="G398" s="268"/>
      <c r="H398" s="269"/>
      <c r="I398" s="270"/>
    </row>
    <row r="399" spans="2:9" ht="24" customHeight="1" x14ac:dyDescent="0.2">
      <c r="B399" s="267"/>
      <c r="C399" s="268"/>
      <c r="D399" s="268"/>
      <c r="E399" s="268"/>
      <c r="F399" s="268"/>
      <c r="G399" s="268"/>
      <c r="H399" s="269"/>
      <c r="I399" s="270"/>
    </row>
    <row r="400" spans="2:9" ht="24" customHeight="1" x14ac:dyDescent="0.2">
      <c r="B400" s="267"/>
      <c r="C400" s="268"/>
      <c r="D400" s="268"/>
      <c r="E400" s="268"/>
      <c r="F400" s="268"/>
      <c r="G400" s="268"/>
      <c r="H400" s="269"/>
      <c r="I400" s="270"/>
    </row>
    <row r="401" spans="2:9" ht="24" customHeight="1" x14ac:dyDescent="0.2">
      <c r="B401" s="267"/>
      <c r="C401" s="268"/>
      <c r="D401" s="268"/>
      <c r="E401" s="268"/>
      <c r="F401" s="268"/>
      <c r="G401" s="268"/>
      <c r="H401" s="269"/>
      <c r="I401" s="270"/>
    </row>
    <row r="402" spans="2:9" ht="24" customHeight="1" x14ac:dyDescent="0.2">
      <c r="B402" s="267"/>
      <c r="C402" s="268"/>
      <c r="D402" s="268"/>
      <c r="E402" s="268"/>
      <c r="F402" s="268"/>
      <c r="G402" s="268"/>
      <c r="H402" s="269"/>
      <c r="I402" s="270"/>
    </row>
    <row r="403" spans="2:9" ht="24" customHeight="1" x14ac:dyDescent="0.2">
      <c r="B403" s="267"/>
      <c r="C403" s="268"/>
      <c r="D403" s="268"/>
      <c r="E403" s="268"/>
      <c r="F403" s="268"/>
      <c r="G403" s="268"/>
      <c r="H403" s="269"/>
      <c r="I403" s="270"/>
    </row>
    <row r="404" spans="2:9" ht="24" customHeight="1" x14ac:dyDescent="0.2">
      <c r="B404" s="267"/>
      <c r="C404" s="268"/>
      <c r="D404" s="268"/>
      <c r="E404" s="268"/>
      <c r="F404" s="268"/>
      <c r="G404" s="268"/>
      <c r="H404" s="269"/>
      <c r="I404" s="270"/>
    </row>
    <row r="405" spans="2:9" ht="24" customHeight="1" x14ac:dyDescent="0.2">
      <c r="B405" s="267"/>
      <c r="C405" s="268"/>
      <c r="D405" s="268"/>
      <c r="E405" s="268"/>
      <c r="F405" s="268"/>
      <c r="G405" s="268"/>
      <c r="H405" s="269"/>
      <c r="I405" s="270"/>
    </row>
    <row r="406" spans="2:9" ht="24" customHeight="1" x14ac:dyDescent="0.2">
      <c r="B406" s="267"/>
      <c r="C406" s="268"/>
      <c r="D406" s="268"/>
      <c r="E406" s="268"/>
      <c r="F406" s="268"/>
      <c r="G406" s="268"/>
      <c r="H406" s="269"/>
      <c r="I406" s="270"/>
    </row>
    <row r="407" spans="2:9" ht="24" customHeight="1" x14ac:dyDescent="0.2">
      <c r="B407" s="267"/>
      <c r="C407" s="268"/>
      <c r="D407" s="268"/>
      <c r="E407" s="268"/>
      <c r="F407" s="268"/>
      <c r="G407" s="268"/>
      <c r="H407" s="269"/>
      <c r="I407" s="270"/>
    </row>
    <row r="408" spans="2:9" ht="24" customHeight="1" x14ac:dyDescent="0.2">
      <c r="B408" s="267"/>
      <c r="C408" s="268"/>
      <c r="D408" s="268"/>
      <c r="E408" s="268"/>
      <c r="F408" s="268"/>
      <c r="G408" s="268"/>
      <c r="H408" s="269"/>
      <c r="I408" s="270"/>
    </row>
    <row r="409" spans="2:9" ht="24" customHeight="1" x14ac:dyDescent="0.2">
      <c r="B409" s="267"/>
      <c r="C409" s="268"/>
      <c r="D409" s="268"/>
      <c r="E409" s="268"/>
      <c r="F409" s="268"/>
      <c r="G409" s="268"/>
      <c r="H409" s="269"/>
      <c r="I409" s="270"/>
    </row>
    <row r="410" spans="2:9" ht="24" customHeight="1" x14ac:dyDescent="0.2">
      <c r="B410" s="267"/>
      <c r="C410" s="268"/>
      <c r="D410" s="268"/>
      <c r="E410" s="268"/>
      <c r="F410" s="268"/>
      <c r="G410" s="268"/>
      <c r="H410" s="269"/>
      <c r="I410" s="270"/>
    </row>
    <row r="411" spans="2:9" ht="24" customHeight="1" x14ac:dyDescent="0.2">
      <c r="B411" s="267"/>
      <c r="C411" s="268"/>
      <c r="D411" s="268"/>
      <c r="E411" s="268"/>
      <c r="F411" s="268"/>
      <c r="G411" s="268"/>
      <c r="H411" s="269"/>
      <c r="I411" s="270"/>
    </row>
    <row r="412" spans="2:9" ht="24" customHeight="1" x14ac:dyDescent="0.2">
      <c r="B412" s="267"/>
      <c r="C412" s="268"/>
      <c r="D412" s="268"/>
      <c r="E412" s="268"/>
      <c r="F412" s="268"/>
      <c r="G412" s="268"/>
      <c r="H412" s="269"/>
      <c r="I412" s="270"/>
    </row>
    <row r="413" spans="2:9" ht="24" customHeight="1" x14ac:dyDescent="0.2">
      <c r="B413" s="267"/>
      <c r="C413" s="268"/>
      <c r="D413" s="268"/>
      <c r="E413" s="268"/>
      <c r="F413" s="268"/>
      <c r="G413" s="268"/>
      <c r="H413" s="269"/>
      <c r="I413" s="270"/>
    </row>
    <row r="414" spans="2:9" ht="24" customHeight="1" x14ac:dyDescent="0.2">
      <c r="B414" s="267"/>
      <c r="C414" s="268"/>
      <c r="D414" s="268"/>
      <c r="E414" s="268"/>
      <c r="F414" s="268"/>
      <c r="G414" s="268"/>
      <c r="H414" s="269"/>
      <c r="I414" s="270"/>
    </row>
    <row r="415" spans="2:9" ht="24" customHeight="1" x14ac:dyDescent="0.2">
      <c r="B415" s="267"/>
      <c r="C415" s="268"/>
      <c r="D415" s="268"/>
      <c r="E415" s="268"/>
      <c r="F415" s="268"/>
      <c r="G415" s="268"/>
      <c r="H415" s="269"/>
      <c r="I415" s="270"/>
    </row>
    <row r="416" spans="2:9" ht="24" customHeight="1" x14ac:dyDescent="0.2">
      <c r="B416" s="267"/>
      <c r="C416" s="268"/>
      <c r="D416" s="268"/>
      <c r="E416" s="268"/>
      <c r="F416" s="268"/>
      <c r="G416" s="268"/>
      <c r="H416" s="269"/>
      <c r="I416" s="270"/>
    </row>
    <row r="417" spans="2:9" ht="24" customHeight="1" x14ac:dyDescent="0.2">
      <c r="B417" s="267"/>
      <c r="C417" s="268"/>
      <c r="D417" s="268"/>
      <c r="E417" s="268"/>
      <c r="F417" s="268"/>
      <c r="G417" s="268"/>
      <c r="H417" s="269"/>
      <c r="I417" s="270"/>
    </row>
    <row r="418" spans="2:9" ht="24" customHeight="1" x14ac:dyDescent="0.2">
      <c r="B418" s="267"/>
      <c r="C418" s="268"/>
      <c r="D418" s="268"/>
      <c r="E418" s="268"/>
      <c r="F418" s="268"/>
      <c r="G418" s="268"/>
      <c r="H418" s="269"/>
      <c r="I418" s="270"/>
    </row>
    <row r="419" spans="2:9" ht="24" customHeight="1" x14ac:dyDescent="0.2">
      <c r="B419" s="267"/>
      <c r="C419" s="268"/>
      <c r="D419" s="268"/>
      <c r="E419" s="268"/>
      <c r="F419" s="268"/>
      <c r="G419" s="268"/>
      <c r="H419" s="269"/>
      <c r="I419" s="270"/>
    </row>
    <row r="420" spans="2:9" ht="24" customHeight="1" x14ac:dyDescent="0.2">
      <c r="B420" s="267"/>
      <c r="C420" s="268"/>
      <c r="D420" s="268"/>
      <c r="E420" s="268"/>
      <c r="F420" s="268"/>
      <c r="G420" s="268"/>
      <c r="H420" s="269"/>
      <c r="I420" s="270"/>
    </row>
    <row r="421" spans="2:9" ht="24" customHeight="1" x14ac:dyDescent="0.2">
      <c r="B421" s="267"/>
      <c r="C421" s="268"/>
      <c r="D421" s="268"/>
      <c r="E421" s="268"/>
      <c r="F421" s="268"/>
      <c r="G421" s="268"/>
      <c r="H421" s="269"/>
      <c r="I421" s="270"/>
    </row>
    <row r="422" spans="2:9" ht="24" customHeight="1" x14ac:dyDescent="0.2">
      <c r="B422" s="267"/>
      <c r="C422" s="268"/>
      <c r="D422" s="268"/>
      <c r="E422" s="268"/>
      <c r="F422" s="268"/>
      <c r="G422" s="268"/>
      <c r="H422" s="269"/>
      <c r="I422" s="270"/>
    </row>
    <row r="423" spans="2:9" ht="24" customHeight="1" x14ac:dyDescent="0.2">
      <c r="B423" s="267"/>
      <c r="C423" s="268"/>
      <c r="D423" s="268"/>
      <c r="E423" s="268"/>
      <c r="F423" s="268"/>
      <c r="G423" s="268"/>
      <c r="H423" s="269"/>
      <c r="I423" s="270"/>
    </row>
    <row r="424" spans="2:9" ht="24" customHeight="1" x14ac:dyDescent="0.2">
      <c r="B424" s="267"/>
      <c r="C424" s="268"/>
      <c r="D424" s="268"/>
      <c r="E424" s="268"/>
      <c r="F424" s="268"/>
      <c r="G424" s="268"/>
      <c r="H424" s="269"/>
      <c r="I424" s="270"/>
    </row>
    <row r="425" spans="2:9" ht="24" customHeight="1" x14ac:dyDescent="0.2">
      <c r="B425" s="267"/>
      <c r="C425" s="268"/>
      <c r="D425" s="268"/>
      <c r="E425" s="268"/>
      <c r="F425" s="268"/>
      <c r="G425" s="268"/>
      <c r="H425" s="269"/>
      <c r="I425" s="270"/>
    </row>
    <row r="426" spans="2:9" ht="24" customHeight="1" x14ac:dyDescent="0.2">
      <c r="B426" s="267"/>
      <c r="C426" s="268"/>
      <c r="D426" s="268"/>
      <c r="E426" s="268"/>
      <c r="F426" s="268"/>
      <c r="G426" s="268"/>
      <c r="H426" s="269"/>
      <c r="I426" s="270"/>
    </row>
    <row r="427" spans="2:9" ht="24" customHeight="1" x14ac:dyDescent="0.2">
      <c r="B427" s="267"/>
      <c r="C427" s="268"/>
      <c r="D427" s="268"/>
      <c r="E427" s="268"/>
      <c r="F427" s="268"/>
      <c r="G427" s="268"/>
      <c r="H427" s="269"/>
      <c r="I427" s="270"/>
    </row>
    <row r="428" spans="2:9" ht="24" customHeight="1" x14ac:dyDescent="0.2">
      <c r="B428" s="267"/>
      <c r="C428" s="268"/>
      <c r="D428" s="268"/>
      <c r="E428" s="268"/>
      <c r="F428" s="268"/>
      <c r="G428" s="268"/>
      <c r="H428" s="269"/>
      <c r="I428" s="270"/>
    </row>
    <row r="429" spans="2:9" ht="24" customHeight="1" x14ac:dyDescent="0.2">
      <c r="B429" s="267"/>
      <c r="C429" s="268"/>
      <c r="D429" s="268"/>
      <c r="E429" s="268"/>
      <c r="F429" s="268"/>
      <c r="G429" s="268"/>
      <c r="H429" s="269"/>
      <c r="I429" s="270"/>
    </row>
    <row r="430" spans="2:9" ht="24" customHeight="1" x14ac:dyDescent="0.2">
      <c r="B430" s="267"/>
      <c r="C430" s="268"/>
      <c r="D430" s="268"/>
      <c r="E430" s="268"/>
      <c r="F430" s="268"/>
      <c r="G430" s="268"/>
      <c r="H430" s="269"/>
      <c r="I430" s="270"/>
    </row>
    <row r="431" spans="2:9" ht="24" customHeight="1" x14ac:dyDescent="0.2">
      <c r="B431" s="267"/>
      <c r="C431" s="268"/>
      <c r="D431" s="268"/>
      <c r="E431" s="268"/>
      <c r="F431" s="268"/>
      <c r="G431" s="268"/>
      <c r="H431" s="269"/>
      <c r="I431" s="270"/>
    </row>
    <row r="432" spans="2:9" ht="24" customHeight="1" x14ac:dyDescent="0.2">
      <c r="B432" s="267"/>
      <c r="C432" s="268"/>
      <c r="D432" s="268"/>
      <c r="E432" s="268"/>
      <c r="F432" s="268"/>
      <c r="G432" s="268"/>
      <c r="H432" s="269"/>
      <c r="I432" s="270"/>
    </row>
    <row r="433" spans="2:9" ht="24" customHeight="1" x14ac:dyDescent="0.2">
      <c r="B433" s="267"/>
      <c r="C433" s="268"/>
      <c r="D433" s="268"/>
      <c r="E433" s="268"/>
      <c r="F433" s="268"/>
      <c r="G433" s="268"/>
      <c r="H433" s="269"/>
      <c r="I433" s="270"/>
    </row>
    <row r="434" spans="2:9" ht="24" customHeight="1" x14ac:dyDescent="0.2">
      <c r="B434" s="267"/>
      <c r="C434" s="268"/>
      <c r="D434" s="268"/>
      <c r="E434" s="268"/>
      <c r="F434" s="268"/>
      <c r="G434" s="268"/>
      <c r="H434" s="269"/>
      <c r="I434" s="270"/>
    </row>
    <row r="435" spans="2:9" ht="24" customHeight="1" x14ac:dyDescent="0.2">
      <c r="B435" s="267"/>
      <c r="C435" s="268"/>
      <c r="D435" s="268"/>
      <c r="E435" s="268"/>
      <c r="F435" s="268"/>
      <c r="G435" s="268"/>
      <c r="H435" s="269"/>
      <c r="I435" s="270"/>
    </row>
    <row r="436" spans="2:9" ht="24" customHeight="1" x14ac:dyDescent="0.2">
      <c r="B436" s="267"/>
      <c r="C436" s="268"/>
      <c r="D436" s="268"/>
      <c r="E436" s="268"/>
      <c r="F436" s="268"/>
      <c r="G436" s="268"/>
      <c r="H436" s="269"/>
      <c r="I436" s="270"/>
    </row>
    <row r="437" spans="2:9" ht="24" customHeight="1" x14ac:dyDescent="0.2">
      <c r="B437" s="267"/>
      <c r="C437" s="268"/>
      <c r="D437" s="268"/>
      <c r="E437" s="268"/>
      <c r="F437" s="268"/>
      <c r="G437" s="268"/>
      <c r="H437" s="269"/>
      <c r="I437" s="270"/>
    </row>
    <row r="438" spans="2:9" ht="24" customHeight="1" x14ac:dyDescent="0.2">
      <c r="B438" s="267"/>
      <c r="C438" s="268"/>
      <c r="D438" s="268"/>
      <c r="E438" s="268"/>
      <c r="F438" s="268"/>
      <c r="G438" s="268"/>
      <c r="H438" s="269"/>
      <c r="I438" s="270"/>
    </row>
    <row r="439" spans="2:9" ht="24" customHeight="1" x14ac:dyDescent="0.2">
      <c r="B439" s="267"/>
      <c r="C439" s="268"/>
      <c r="D439" s="268"/>
      <c r="E439" s="268"/>
      <c r="F439" s="268"/>
      <c r="G439" s="268"/>
      <c r="H439" s="269"/>
      <c r="I439" s="270"/>
    </row>
    <row r="440" spans="2:9" ht="24" customHeight="1" x14ac:dyDescent="0.2">
      <c r="B440" s="267"/>
      <c r="C440" s="268"/>
      <c r="D440" s="268"/>
      <c r="E440" s="268"/>
      <c r="F440" s="268"/>
      <c r="G440" s="268"/>
      <c r="H440" s="269"/>
      <c r="I440" s="270"/>
    </row>
    <row r="441" spans="2:9" ht="24" customHeight="1" x14ac:dyDescent="0.2">
      <c r="B441" s="267"/>
      <c r="C441" s="268"/>
      <c r="D441" s="268"/>
      <c r="E441" s="268"/>
      <c r="F441" s="268"/>
      <c r="G441" s="268"/>
      <c r="H441" s="269"/>
      <c r="I441" s="270"/>
    </row>
    <row r="442" spans="2:9" ht="24" customHeight="1" x14ac:dyDescent="0.2">
      <c r="B442" s="267"/>
      <c r="C442" s="268"/>
      <c r="D442" s="268"/>
      <c r="E442" s="268"/>
      <c r="F442" s="268"/>
      <c r="G442" s="268"/>
      <c r="H442" s="269"/>
      <c r="I442" s="270"/>
    </row>
    <row r="443" spans="2:9" ht="24" customHeight="1" x14ac:dyDescent="0.2">
      <c r="B443" s="267"/>
      <c r="C443" s="268"/>
      <c r="D443" s="268"/>
      <c r="E443" s="268"/>
      <c r="F443" s="268"/>
      <c r="G443" s="268"/>
      <c r="H443" s="269"/>
      <c r="I443" s="270"/>
    </row>
    <row r="444" spans="2:9" ht="24" customHeight="1" x14ac:dyDescent="0.2">
      <c r="B444" s="267"/>
      <c r="C444" s="268"/>
      <c r="D444" s="268"/>
      <c r="E444" s="268"/>
      <c r="F444" s="268"/>
      <c r="G444" s="268"/>
      <c r="H444" s="269"/>
      <c r="I444" s="270"/>
    </row>
    <row r="445" spans="2:9" ht="24" customHeight="1" x14ac:dyDescent="0.2">
      <c r="B445" s="267"/>
      <c r="C445" s="268"/>
      <c r="D445" s="268"/>
      <c r="E445" s="268"/>
      <c r="F445" s="268"/>
      <c r="G445" s="268"/>
      <c r="H445" s="269"/>
      <c r="I445" s="270"/>
    </row>
    <row r="446" spans="2:9" ht="24" customHeight="1" x14ac:dyDescent="0.2">
      <c r="B446" s="267"/>
      <c r="C446" s="268"/>
      <c r="D446" s="268"/>
      <c r="E446" s="268"/>
      <c r="F446" s="268"/>
      <c r="G446" s="268"/>
      <c r="H446" s="269"/>
      <c r="I446" s="270"/>
    </row>
    <row r="447" spans="2:9" ht="24" customHeight="1" x14ac:dyDescent="0.2">
      <c r="B447" s="267"/>
      <c r="C447" s="268"/>
      <c r="D447" s="268"/>
      <c r="E447" s="268"/>
      <c r="F447" s="268"/>
      <c r="G447" s="268"/>
      <c r="H447" s="269"/>
      <c r="I447" s="270"/>
    </row>
    <row r="448" spans="2:9" ht="24" customHeight="1" x14ac:dyDescent="0.2">
      <c r="B448" s="267"/>
      <c r="C448" s="268"/>
      <c r="D448" s="268"/>
      <c r="E448" s="268"/>
      <c r="F448" s="268"/>
      <c r="G448" s="268"/>
      <c r="H448" s="269"/>
      <c r="I448" s="270"/>
    </row>
    <row r="449" spans="2:9" ht="24" customHeight="1" x14ac:dyDescent="0.2">
      <c r="B449" s="267"/>
      <c r="C449" s="268"/>
      <c r="D449" s="268"/>
      <c r="E449" s="268"/>
      <c r="F449" s="268"/>
      <c r="G449" s="268"/>
      <c r="H449" s="269"/>
      <c r="I449" s="270"/>
    </row>
    <row r="450" spans="2:9" ht="24" customHeight="1" x14ac:dyDescent="0.2">
      <c r="B450" s="267"/>
      <c r="C450" s="268"/>
      <c r="D450" s="268"/>
      <c r="E450" s="268"/>
      <c r="F450" s="268"/>
      <c r="G450" s="268"/>
      <c r="H450" s="269"/>
      <c r="I450" s="270"/>
    </row>
    <row r="451" spans="2:9" ht="24" customHeight="1" x14ac:dyDescent="0.2">
      <c r="B451" s="267"/>
      <c r="C451" s="268"/>
      <c r="D451" s="268"/>
      <c r="E451" s="268"/>
      <c r="F451" s="268"/>
      <c r="G451" s="268"/>
      <c r="H451" s="269"/>
      <c r="I451" s="270"/>
    </row>
    <row r="452" spans="2:9" ht="24" customHeight="1" x14ac:dyDescent="0.2">
      <c r="B452" s="267"/>
      <c r="C452" s="268"/>
      <c r="D452" s="268"/>
      <c r="E452" s="268"/>
      <c r="F452" s="268"/>
      <c r="G452" s="268"/>
      <c r="H452" s="269"/>
      <c r="I452" s="270"/>
    </row>
    <row r="453" spans="2:9" ht="24" customHeight="1" x14ac:dyDescent="0.2">
      <c r="B453" s="267"/>
      <c r="C453" s="268"/>
      <c r="D453" s="268"/>
      <c r="E453" s="268"/>
      <c r="F453" s="268"/>
      <c r="G453" s="268"/>
      <c r="H453" s="269"/>
      <c r="I453" s="270"/>
    </row>
    <row r="454" spans="2:9" ht="24" customHeight="1" x14ac:dyDescent="0.2">
      <c r="B454" s="267"/>
      <c r="C454" s="268"/>
      <c r="D454" s="268"/>
      <c r="E454" s="268"/>
      <c r="F454" s="268"/>
      <c r="G454" s="268"/>
      <c r="H454" s="269"/>
      <c r="I454" s="270"/>
    </row>
    <row r="455" spans="2:9" ht="24" customHeight="1" x14ac:dyDescent="0.2">
      <c r="B455" s="267"/>
      <c r="C455" s="268"/>
      <c r="D455" s="268"/>
      <c r="E455" s="268"/>
      <c r="F455" s="268"/>
      <c r="G455" s="268"/>
      <c r="H455" s="269"/>
      <c r="I455" s="270"/>
    </row>
    <row r="456" spans="2:9" ht="24" customHeight="1" x14ac:dyDescent="0.2">
      <c r="B456" s="267"/>
      <c r="C456" s="268"/>
      <c r="D456" s="268"/>
      <c r="E456" s="268"/>
      <c r="F456" s="268"/>
      <c r="G456" s="268"/>
      <c r="H456" s="269"/>
      <c r="I456" s="270"/>
    </row>
    <row r="457" spans="2:9" ht="24" customHeight="1" x14ac:dyDescent="0.2">
      <c r="B457" s="267"/>
      <c r="C457" s="268"/>
      <c r="D457" s="268"/>
      <c r="E457" s="268"/>
      <c r="F457" s="268"/>
      <c r="G457" s="268"/>
      <c r="H457" s="269"/>
      <c r="I457" s="270"/>
    </row>
    <row r="458" spans="2:9" ht="24" customHeight="1" x14ac:dyDescent="0.2">
      <c r="B458" s="267"/>
      <c r="C458" s="268"/>
      <c r="D458" s="268"/>
      <c r="E458" s="268"/>
      <c r="F458" s="268"/>
      <c r="G458" s="268"/>
      <c r="H458" s="269"/>
      <c r="I458" s="270"/>
    </row>
    <row r="459" spans="2:9" ht="24" customHeight="1" x14ac:dyDescent="0.2">
      <c r="B459" s="267"/>
      <c r="C459" s="268"/>
      <c r="D459" s="268"/>
      <c r="E459" s="268"/>
      <c r="F459" s="268"/>
      <c r="G459" s="268"/>
      <c r="H459" s="269"/>
      <c r="I459" s="270"/>
    </row>
    <row r="460" spans="2:9" ht="24" customHeight="1" x14ac:dyDescent="0.2">
      <c r="B460" s="267"/>
      <c r="C460" s="268"/>
      <c r="D460" s="268"/>
      <c r="E460" s="268"/>
      <c r="F460" s="268"/>
      <c r="G460" s="268"/>
      <c r="H460" s="269"/>
      <c r="I460" s="270"/>
    </row>
    <row r="461" spans="2:9" ht="24" customHeight="1" x14ac:dyDescent="0.2">
      <c r="B461" s="267"/>
      <c r="C461" s="268"/>
      <c r="D461" s="268"/>
      <c r="E461" s="268"/>
      <c r="F461" s="268"/>
      <c r="G461" s="268"/>
      <c r="H461" s="269"/>
      <c r="I461" s="270"/>
    </row>
    <row r="462" spans="2:9" ht="24" customHeight="1" x14ac:dyDescent="0.2">
      <c r="B462" s="267"/>
      <c r="C462" s="268"/>
      <c r="D462" s="268"/>
      <c r="E462" s="268"/>
      <c r="F462" s="268"/>
      <c r="G462" s="268"/>
      <c r="H462" s="269"/>
      <c r="I462" s="270"/>
    </row>
    <row r="463" spans="2:9" ht="24" customHeight="1" x14ac:dyDescent="0.2">
      <c r="B463" s="267"/>
      <c r="C463" s="268"/>
      <c r="D463" s="268"/>
      <c r="E463" s="268"/>
      <c r="F463" s="268"/>
      <c r="G463" s="268"/>
      <c r="H463" s="269"/>
      <c r="I463" s="270"/>
    </row>
    <row r="464" spans="2:9" ht="24" customHeight="1" x14ac:dyDescent="0.2">
      <c r="B464" s="267"/>
      <c r="C464" s="268"/>
      <c r="D464" s="268"/>
      <c r="E464" s="268"/>
      <c r="F464" s="268"/>
      <c r="G464" s="268"/>
      <c r="H464" s="269"/>
      <c r="I464" s="270"/>
    </row>
    <row r="465" spans="2:9" ht="24" customHeight="1" x14ac:dyDescent="0.2">
      <c r="B465" s="267"/>
      <c r="C465" s="268"/>
      <c r="D465" s="268"/>
      <c r="E465" s="268"/>
      <c r="F465" s="268"/>
      <c r="G465" s="268"/>
      <c r="H465" s="269"/>
      <c r="I465" s="270"/>
    </row>
    <row r="466" spans="2:9" ht="24" customHeight="1" x14ac:dyDescent="0.2">
      <c r="B466" s="267"/>
      <c r="C466" s="268"/>
      <c r="D466" s="268"/>
      <c r="E466" s="268"/>
      <c r="F466" s="268"/>
      <c r="G466" s="268"/>
      <c r="H466" s="269"/>
      <c r="I466" s="270"/>
    </row>
    <row r="467" spans="2:9" ht="24" customHeight="1" x14ac:dyDescent="0.2">
      <c r="B467" s="267"/>
      <c r="C467" s="268"/>
      <c r="D467" s="268"/>
      <c r="E467" s="268"/>
      <c r="F467" s="268"/>
      <c r="G467" s="268"/>
      <c r="H467" s="269"/>
      <c r="I467" s="270"/>
    </row>
    <row r="468" spans="2:9" ht="24" customHeight="1" x14ac:dyDescent="0.2">
      <c r="B468" s="267"/>
      <c r="C468" s="268"/>
      <c r="D468" s="268"/>
      <c r="E468" s="268"/>
      <c r="F468" s="268"/>
      <c r="G468" s="268"/>
      <c r="H468" s="269"/>
      <c r="I468" s="270"/>
    </row>
    <row r="469" spans="2:9" ht="24" customHeight="1" x14ac:dyDescent="0.2">
      <c r="B469" s="267"/>
      <c r="C469" s="268"/>
      <c r="D469" s="268"/>
      <c r="E469" s="268"/>
      <c r="F469" s="268"/>
      <c r="G469" s="268"/>
      <c r="H469" s="269"/>
      <c r="I469" s="270"/>
    </row>
    <row r="470" spans="2:9" ht="24" customHeight="1" x14ac:dyDescent="0.2">
      <c r="B470" s="267"/>
      <c r="C470" s="268"/>
      <c r="D470" s="268"/>
      <c r="E470" s="268"/>
      <c r="F470" s="268"/>
      <c r="G470" s="268"/>
      <c r="H470" s="269"/>
      <c r="I470" s="270"/>
    </row>
    <row r="471" spans="2:9" ht="24" customHeight="1" x14ac:dyDescent="0.2">
      <c r="B471" s="267"/>
      <c r="C471" s="268"/>
      <c r="D471" s="268"/>
      <c r="E471" s="268"/>
      <c r="F471" s="268"/>
      <c r="G471" s="268"/>
      <c r="H471" s="269"/>
      <c r="I471" s="270"/>
    </row>
    <row r="472" spans="2:9" ht="24" customHeight="1" x14ac:dyDescent="0.2">
      <c r="B472" s="267"/>
      <c r="C472" s="268"/>
      <c r="D472" s="268"/>
      <c r="E472" s="268"/>
      <c r="F472" s="268"/>
      <c r="G472" s="268"/>
      <c r="H472" s="269"/>
      <c r="I472" s="270"/>
    </row>
    <row r="473" spans="2:9" ht="24" customHeight="1" x14ac:dyDescent="0.2">
      <c r="B473" s="267"/>
      <c r="C473" s="268"/>
      <c r="D473" s="268"/>
      <c r="E473" s="268"/>
      <c r="F473" s="268"/>
      <c r="G473" s="268"/>
      <c r="H473" s="269"/>
      <c r="I473" s="270"/>
    </row>
    <row r="474" spans="2:9" ht="24" customHeight="1" x14ac:dyDescent="0.2">
      <c r="B474" s="267"/>
      <c r="C474" s="268"/>
      <c r="D474" s="268"/>
      <c r="E474" s="268"/>
      <c r="F474" s="268"/>
      <c r="G474" s="268"/>
      <c r="H474" s="269"/>
      <c r="I474" s="270"/>
    </row>
    <row r="475" spans="2:9" ht="24" customHeight="1" x14ac:dyDescent="0.2">
      <c r="B475" s="267"/>
      <c r="C475" s="268"/>
      <c r="D475" s="268"/>
      <c r="E475" s="268"/>
      <c r="F475" s="268"/>
      <c r="G475" s="268"/>
      <c r="H475" s="269"/>
      <c r="I475" s="270"/>
    </row>
    <row r="476" spans="2:9" ht="24" customHeight="1" x14ac:dyDescent="0.2">
      <c r="B476" s="267"/>
      <c r="C476" s="268"/>
      <c r="D476" s="268"/>
      <c r="E476" s="268"/>
      <c r="F476" s="268"/>
      <c r="G476" s="268"/>
      <c r="H476" s="269"/>
      <c r="I476" s="270"/>
    </row>
    <row r="477" spans="2:9" ht="24" customHeight="1" x14ac:dyDescent="0.2">
      <c r="B477" s="267"/>
      <c r="C477" s="268"/>
      <c r="D477" s="268"/>
      <c r="E477" s="268"/>
      <c r="F477" s="268"/>
      <c r="G477" s="268"/>
      <c r="H477" s="269"/>
      <c r="I477" s="270"/>
    </row>
    <row r="478" spans="2:9" ht="24" customHeight="1" x14ac:dyDescent="0.2">
      <c r="B478" s="267"/>
      <c r="C478" s="268"/>
      <c r="D478" s="268"/>
      <c r="E478" s="268"/>
      <c r="F478" s="268"/>
      <c r="G478" s="268"/>
      <c r="H478" s="269"/>
      <c r="I478" s="270"/>
    </row>
    <row r="479" spans="2:9" ht="24" customHeight="1" x14ac:dyDescent="0.2">
      <c r="B479" s="267"/>
      <c r="C479" s="268"/>
      <c r="D479" s="268"/>
      <c r="E479" s="268"/>
      <c r="F479" s="268"/>
      <c r="G479" s="268"/>
      <c r="H479" s="269"/>
      <c r="I479" s="270"/>
    </row>
    <row r="480" spans="2:9" ht="24" customHeight="1" x14ac:dyDescent="0.2">
      <c r="B480" s="267"/>
      <c r="C480" s="268"/>
      <c r="D480" s="268"/>
      <c r="E480" s="268"/>
      <c r="F480" s="268"/>
      <c r="G480" s="268"/>
      <c r="H480" s="269"/>
      <c r="I480" s="270"/>
    </row>
    <row r="481" spans="2:9" ht="24" customHeight="1" x14ac:dyDescent="0.2">
      <c r="B481" s="267"/>
      <c r="C481" s="268"/>
      <c r="D481" s="268"/>
      <c r="E481" s="268"/>
      <c r="F481" s="268"/>
      <c r="G481" s="268"/>
      <c r="H481" s="269"/>
      <c r="I481" s="270"/>
    </row>
    <row r="482" spans="2:9" ht="24" customHeight="1" x14ac:dyDescent="0.2">
      <c r="B482" s="267"/>
      <c r="C482" s="268"/>
      <c r="D482" s="268"/>
      <c r="E482" s="268"/>
      <c r="F482" s="268"/>
      <c r="G482" s="268"/>
      <c r="H482" s="269"/>
      <c r="I482" s="270"/>
    </row>
    <row r="483" spans="2:9" ht="24" customHeight="1" x14ac:dyDescent="0.2">
      <c r="B483" s="267"/>
      <c r="C483" s="268"/>
      <c r="D483" s="268"/>
      <c r="E483" s="268"/>
      <c r="F483" s="268"/>
      <c r="G483" s="268"/>
      <c r="H483" s="269"/>
      <c r="I483" s="270"/>
    </row>
    <row r="484" spans="2:9" ht="24" customHeight="1" x14ac:dyDescent="0.2">
      <c r="B484" s="267"/>
      <c r="C484" s="268"/>
      <c r="D484" s="268"/>
      <c r="E484" s="268"/>
      <c r="F484" s="268"/>
      <c r="G484" s="268"/>
      <c r="H484" s="269"/>
      <c r="I484" s="270"/>
    </row>
    <row r="485" spans="2:9" ht="24" customHeight="1" x14ac:dyDescent="0.2">
      <c r="B485" s="267"/>
      <c r="C485" s="268"/>
      <c r="D485" s="268"/>
      <c r="E485" s="268"/>
      <c r="F485" s="268"/>
      <c r="G485" s="268"/>
      <c r="H485" s="269"/>
      <c r="I485" s="270"/>
    </row>
    <row r="486" spans="2:9" ht="24" customHeight="1" x14ac:dyDescent="0.2">
      <c r="B486" s="267"/>
      <c r="C486" s="268"/>
      <c r="D486" s="268"/>
      <c r="E486" s="268"/>
      <c r="F486" s="268"/>
      <c r="G486" s="268"/>
      <c r="H486" s="269"/>
      <c r="I486" s="270"/>
    </row>
    <row r="487" spans="2:9" ht="24" customHeight="1" x14ac:dyDescent="0.2">
      <c r="B487" s="267"/>
      <c r="C487" s="268"/>
      <c r="D487" s="268"/>
      <c r="E487" s="268"/>
      <c r="F487" s="268"/>
      <c r="G487" s="268"/>
      <c r="H487" s="269"/>
      <c r="I487" s="270"/>
    </row>
    <row r="488" spans="2:9" ht="24" customHeight="1" x14ac:dyDescent="0.2">
      <c r="B488" s="267"/>
      <c r="C488" s="268"/>
      <c r="D488" s="268"/>
      <c r="E488" s="268"/>
      <c r="F488" s="268"/>
      <c r="G488" s="268"/>
      <c r="H488" s="269"/>
      <c r="I488" s="270"/>
    </row>
    <row r="489" spans="2:9" ht="24" customHeight="1" x14ac:dyDescent="0.2">
      <c r="B489" s="267"/>
      <c r="C489" s="268"/>
      <c r="D489" s="268"/>
      <c r="E489" s="268"/>
      <c r="F489" s="268"/>
      <c r="G489" s="268"/>
      <c r="H489" s="269"/>
      <c r="I489" s="270"/>
    </row>
    <row r="490" spans="2:9" ht="24" customHeight="1" x14ac:dyDescent="0.2">
      <c r="B490" s="267"/>
      <c r="C490" s="268"/>
      <c r="D490" s="268"/>
      <c r="E490" s="268"/>
      <c r="F490" s="268"/>
      <c r="G490" s="268"/>
      <c r="H490" s="269"/>
      <c r="I490" s="270"/>
    </row>
    <row r="491" spans="2:9" ht="24" customHeight="1" x14ac:dyDescent="0.2">
      <c r="B491" s="267"/>
      <c r="C491" s="268"/>
      <c r="D491" s="268"/>
      <c r="E491" s="268"/>
      <c r="F491" s="268"/>
      <c r="G491" s="268"/>
      <c r="H491" s="269"/>
      <c r="I491" s="270"/>
    </row>
    <row r="492" spans="2:9" ht="24" customHeight="1" x14ac:dyDescent="0.2">
      <c r="B492" s="267"/>
      <c r="C492" s="268"/>
      <c r="D492" s="268"/>
      <c r="E492" s="268"/>
      <c r="F492" s="268"/>
      <c r="G492" s="268"/>
      <c r="H492" s="269"/>
      <c r="I492" s="270"/>
    </row>
    <row r="493" spans="2:9" ht="24" customHeight="1" x14ac:dyDescent="0.2">
      <c r="B493" s="267"/>
      <c r="C493" s="268"/>
      <c r="D493" s="268"/>
      <c r="E493" s="268"/>
      <c r="F493" s="268"/>
      <c r="G493" s="268"/>
      <c r="H493" s="269"/>
      <c r="I493" s="270"/>
    </row>
    <row r="494" spans="2:9" ht="24" customHeight="1" x14ac:dyDescent="0.2">
      <c r="B494" s="267"/>
      <c r="C494" s="268"/>
      <c r="D494" s="268"/>
      <c r="E494" s="268"/>
      <c r="F494" s="268"/>
      <c r="G494" s="268"/>
      <c r="H494" s="269"/>
      <c r="I494" s="270"/>
    </row>
    <row r="495" spans="2:9" ht="24" customHeight="1" x14ac:dyDescent="0.2">
      <c r="B495" s="267"/>
      <c r="C495" s="268"/>
      <c r="D495" s="268"/>
      <c r="E495" s="268"/>
      <c r="F495" s="268"/>
      <c r="G495" s="268"/>
      <c r="H495" s="269"/>
      <c r="I495" s="270"/>
    </row>
    <row r="496" spans="2:9" ht="24" customHeight="1" x14ac:dyDescent="0.2">
      <c r="B496" s="267"/>
      <c r="C496" s="268"/>
      <c r="D496" s="268"/>
      <c r="E496" s="268"/>
      <c r="F496" s="268"/>
      <c r="G496" s="268"/>
      <c r="H496" s="269"/>
      <c r="I496" s="270"/>
    </row>
    <row r="497" spans="2:9" ht="24" customHeight="1" x14ac:dyDescent="0.2">
      <c r="B497" s="267"/>
      <c r="C497" s="268"/>
      <c r="D497" s="268"/>
      <c r="E497" s="268"/>
      <c r="F497" s="268"/>
      <c r="G497" s="268"/>
      <c r="H497" s="269"/>
      <c r="I497" s="270"/>
    </row>
    <row r="498" spans="2:9" ht="24" customHeight="1" x14ac:dyDescent="0.2">
      <c r="B498" s="267"/>
      <c r="C498" s="268"/>
      <c r="D498" s="268"/>
      <c r="E498" s="268"/>
      <c r="F498" s="268"/>
      <c r="G498" s="268"/>
      <c r="H498" s="269"/>
      <c r="I498" s="270"/>
    </row>
    <row r="499" spans="2:9" ht="24" customHeight="1" x14ac:dyDescent="0.2">
      <c r="B499" s="267"/>
      <c r="C499" s="268"/>
      <c r="D499" s="268"/>
      <c r="E499" s="268"/>
      <c r="F499" s="268"/>
      <c r="G499" s="268"/>
      <c r="H499" s="269"/>
      <c r="I499" s="270"/>
    </row>
    <row r="500" spans="2:9" ht="24" customHeight="1" x14ac:dyDescent="0.2">
      <c r="B500" s="267"/>
      <c r="C500" s="268"/>
      <c r="D500" s="268"/>
      <c r="E500" s="268"/>
      <c r="F500" s="268"/>
      <c r="G500" s="268"/>
      <c r="H500" s="269"/>
      <c r="I500" s="270"/>
    </row>
    <row r="501" spans="2:9" ht="24" customHeight="1" x14ac:dyDescent="0.2">
      <c r="B501" s="267"/>
      <c r="C501" s="268"/>
      <c r="D501" s="268"/>
      <c r="E501" s="268"/>
      <c r="F501" s="268"/>
      <c r="G501" s="268"/>
      <c r="H501" s="269"/>
      <c r="I501" s="270"/>
    </row>
    <row r="502" spans="2:9" ht="24" customHeight="1" x14ac:dyDescent="0.2">
      <c r="B502" s="267"/>
      <c r="C502" s="268"/>
      <c r="D502" s="268"/>
      <c r="E502" s="268"/>
      <c r="F502" s="268"/>
      <c r="G502" s="268"/>
      <c r="H502" s="269"/>
      <c r="I502" s="270"/>
    </row>
    <row r="503" spans="2:9" ht="24" customHeight="1" x14ac:dyDescent="0.2">
      <c r="B503" s="267"/>
      <c r="C503" s="268"/>
      <c r="D503" s="268"/>
      <c r="E503" s="268"/>
      <c r="F503" s="268"/>
      <c r="G503" s="268"/>
      <c r="H503" s="269"/>
      <c r="I503" s="270"/>
    </row>
    <row r="504" spans="2:9" ht="24" customHeight="1" x14ac:dyDescent="0.2">
      <c r="B504" s="267"/>
      <c r="C504" s="268"/>
      <c r="D504" s="268"/>
      <c r="E504" s="268"/>
      <c r="F504" s="268"/>
      <c r="G504" s="268"/>
      <c r="H504" s="269"/>
      <c r="I504" s="270"/>
    </row>
    <row r="505" spans="2:9" ht="24" customHeight="1" x14ac:dyDescent="0.2">
      <c r="B505" s="267"/>
      <c r="C505" s="268"/>
      <c r="D505" s="268"/>
      <c r="E505" s="268"/>
      <c r="F505" s="268"/>
      <c r="G505" s="268"/>
      <c r="H505" s="269"/>
      <c r="I505" s="270"/>
    </row>
    <row r="506" spans="2:9" ht="24" customHeight="1" x14ac:dyDescent="0.2">
      <c r="B506" s="267"/>
      <c r="C506" s="268"/>
      <c r="D506" s="268"/>
      <c r="E506" s="268"/>
      <c r="F506" s="268"/>
      <c r="G506" s="268"/>
      <c r="H506" s="269"/>
      <c r="I506" s="270"/>
    </row>
    <row r="507" spans="2:9" ht="24" customHeight="1" x14ac:dyDescent="0.2">
      <c r="B507" s="267"/>
      <c r="C507" s="268"/>
      <c r="D507" s="268"/>
      <c r="E507" s="268"/>
      <c r="F507" s="268"/>
      <c r="G507" s="268"/>
      <c r="H507" s="269"/>
      <c r="I507" s="270"/>
    </row>
    <row r="508" spans="2:9" ht="24" customHeight="1" x14ac:dyDescent="0.2">
      <c r="B508" s="267"/>
      <c r="C508" s="268"/>
      <c r="D508" s="268"/>
      <c r="E508" s="268"/>
      <c r="F508" s="268"/>
      <c r="G508" s="268"/>
      <c r="H508" s="269"/>
      <c r="I508" s="270"/>
    </row>
    <row r="509" spans="2:9" ht="24" customHeight="1" x14ac:dyDescent="0.2">
      <c r="B509" s="267"/>
      <c r="C509" s="268"/>
      <c r="D509" s="268"/>
      <c r="E509" s="268"/>
      <c r="F509" s="268"/>
      <c r="G509" s="268"/>
      <c r="H509" s="269"/>
      <c r="I509" s="270"/>
    </row>
    <row r="510" spans="2:9" ht="24" customHeight="1" x14ac:dyDescent="0.2">
      <c r="B510" s="267"/>
      <c r="C510" s="268"/>
      <c r="D510" s="268"/>
      <c r="E510" s="268"/>
      <c r="F510" s="268"/>
      <c r="G510" s="268"/>
      <c r="H510" s="269"/>
      <c r="I510" s="270"/>
    </row>
    <row r="511" spans="2:9" ht="24" customHeight="1" x14ac:dyDescent="0.2">
      <c r="B511" s="267"/>
      <c r="C511" s="268"/>
      <c r="D511" s="268"/>
      <c r="E511" s="268"/>
      <c r="F511" s="268"/>
      <c r="G511" s="268"/>
      <c r="H511" s="269"/>
      <c r="I511" s="270"/>
    </row>
    <row r="512" spans="2:9" ht="24" customHeight="1" x14ac:dyDescent="0.2">
      <c r="B512" s="267"/>
      <c r="C512" s="268"/>
      <c r="D512" s="268"/>
      <c r="E512" s="268"/>
      <c r="F512" s="268"/>
      <c r="G512" s="268"/>
      <c r="H512" s="269"/>
      <c r="I512" s="270"/>
    </row>
    <row r="513" spans="2:9" ht="24" customHeight="1" x14ac:dyDescent="0.2">
      <c r="B513" s="267"/>
      <c r="C513" s="268"/>
      <c r="D513" s="268"/>
      <c r="E513" s="268"/>
      <c r="F513" s="268"/>
      <c r="G513" s="268"/>
      <c r="H513" s="269"/>
      <c r="I513" s="270"/>
    </row>
    <row r="514" spans="2:9" ht="24" customHeight="1" x14ac:dyDescent="0.2">
      <c r="B514" s="267"/>
      <c r="C514" s="268"/>
      <c r="D514" s="268"/>
      <c r="E514" s="268"/>
      <c r="F514" s="268"/>
      <c r="G514" s="268"/>
      <c r="H514" s="269"/>
      <c r="I514" s="270"/>
    </row>
    <row r="515" spans="2:9" ht="24" customHeight="1" x14ac:dyDescent="0.2">
      <c r="B515" s="267"/>
      <c r="C515" s="268"/>
      <c r="D515" s="268"/>
      <c r="E515" s="268"/>
      <c r="F515" s="268"/>
      <c r="G515" s="268"/>
      <c r="H515" s="269"/>
      <c r="I515" s="270"/>
    </row>
    <row r="516" spans="2:9" ht="24" customHeight="1" x14ac:dyDescent="0.2">
      <c r="B516" s="267"/>
      <c r="C516" s="268"/>
      <c r="D516" s="268"/>
      <c r="E516" s="268"/>
      <c r="F516" s="268"/>
      <c r="G516" s="268"/>
      <c r="H516" s="269"/>
      <c r="I516" s="270"/>
    </row>
    <row r="517" spans="2:9" ht="24" customHeight="1" x14ac:dyDescent="0.2">
      <c r="B517" s="267"/>
      <c r="C517" s="268"/>
      <c r="D517" s="268"/>
      <c r="E517" s="268"/>
      <c r="F517" s="268"/>
      <c r="G517" s="268"/>
      <c r="H517" s="269"/>
      <c r="I517" s="270"/>
    </row>
    <row r="518" spans="2:9" ht="24" customHeight="1" x14ac:dyDescent="0.2">
      <c r="B518" s="267"/>
      <c r="C518" s="268"/>
      <c r="D518" s="268"/>
      <c r="E518" s="268"/>
      <c r="F518" s="268"/>
      <c r="G518" s="268"/>
      <c r="H518" s="269"/>
      <c r="I518" s="270"/>
    </row>
    <row r="519" spans="2:9" ht="24" customHeight="1" x14ac:dyDescent="0.2">
      <c r="B519" s="267"/>
      <c r="C519" s="268"/>
      <c r="D519" s="268"/>
      <c r="E519" s="268"/>
      <c r="F519" s="268"/>
      <c r="G519" s="268"/>
      <c r="H519" s="269"/>
      <c r="I519" s="270"/>
    </row>
    <row r="520" spans="2:9" ht="24" customHeight="1" x14ac:dyDescent="0.2">
      <c r="B520" s="267"/>
      <c r="C520" s="268"/>
      <c r="D520" s="268"/>
      <c r="E520" s="268"/>
      <c r="F520" s="268"/>
      <c r="G520" s="268"/>
      <c r="H520" s="269"/>
      <c r="I520" s="270"/>
    </row>
    <row r="521" spans="2:9" ht="24" customHeight="1" x14ac:dyDescent="0.2">
      <c r="B521" s="267"/>
      <c r="C521" s="268"/>
      <c r="D521" s="268"/>
      <c r="E521" s="268"/>
      <c r="F521" s="268"/>
      <c r="G521" s="268"/>
      <c r="H521" s="269"/>
      <c r="I521" s="270"/>
    </row>
    <row r="522" spans="2:9" ht="24" customHeight="1" x14ac:dyDescent="0.2">
      <c r="B522" s="267"/>
      <c r="C522" s="268"/>
      <c r="D522" s="268"/>
      <c r="E522" s="268"/>
      <c r="F522" s="268"/>
      <c r="G522" s="268"/>
      <c r="H522" s="269"/>
      <c r="I522" s="270"/>
    </row>
    <row r="523" spans="2:9" ht="24" customHeight="1" x14ac:dyDescent="0.2">
      <c r="B523" s="267"/>
      <c r="C523" s="268"/>
      <c r="D523" s="268"/>
      <c r="E523" s="268"/>
      <c r="F523" s="268"/>
      <c r="G523" s="268"/>
      <c r="H523" s="269"/>
      <c r="I523" s="270"/>
    </row>
    <row r="524" spans="2:9" ht="24" customHeight="1" x14ac:dyDescent="0.2">
      <c r="B524" s="267"/>
      <c r="C524" s="268"/>
      <c r="D524" s="268"/>
      <c r="E524" s="268"/>
      <c r="F524" s="268"/>
      <c r="G524" s="268"/>
      <c r="H524" s="269"/>
      <c r="I524" s="270"/>
    </row>
    <row r="525" spans="2:9" ht="24" customHeight="1" x14ac:dyDescent="0.2">
      <c r="B525" s="267"/>
      <c r="C525" s="268"/>
      <c r="D525" s="268"/>
      <c r="E525" s="268"/>
      <c r="F525" s="268"/>
      <c r="G525" s="268"/>
      <c r="H525" s="269"/>
      <c r="I525" s="270"/>
    </row>
    <row r="526" spans="2:9" ht="24" customHeight="1" x14ac:dyDescent="0.2">
      <c r="B526" s="267"/>
      <c r="C526" s="268"/>
      <c r="D526" s="268"/>
      <c r="E526" s="268"/>
      <c r="F526" s="268"/>
      <c r="G526" s="268"/>
      <c r="H526" s="269"/>
      <c r="I526" s="270"/>
    </row>
    <row r="527" spans="2:9" ht="24" customHeight="1" x14ac:dyDescent="0.2">
      <c r="B527" s="267"/>
      <c r="C527" s="268"/>
      <c r="D527" s="268"/>
      <c r="E527" s="268"/>
      <c r="F527" s="268"/>
      <c r="G527" s="268"/>
      <c r="H527" s="269"/>
      <c r="I527" s="270"/>
    </row>
    <row r="528" spans="2:9" ht="24" customHeight="1" x14ac:dyDescent="0.2">
      <c r="B528" s="267"/>
      <c r="C528" s="268"/>
      <c r="D528" s="268"/>
      <c r="E528" s="268"/>
      <c r="F528" s="268"/>
      <c r="G528" s="268"/>
      <c r="H528" s="269"/>
      <c r="I528" s="270"/>
    </row>
    <row r="529" spans="2:9" ht="24" customHeight="1" x14ac:dyDescent="0.2">
      <c r="B529" s="267"/>
      <c r="C529" s="268"/>
      <c r="D529" s="268"/>
      <c r="E529" s="268"/>
      <c r="F529" s="268"/>
      <c r="G529" s="268"/>
      <c r="H529" s="269"/>
      <c r="I529" s="270"/>
    </row>
    <row r="530" spans="2:9" ht="24" customHeight="1" x14ac:dyDescent="0.2">
      <c r="B530" s="267"/>
      <c r="C530" s="268"/>
      <c r="D530" s="268"/>
      <c r="E530" s="268"/>
      <c r="F530" s="268"/>
      <c r="G530" s="268"/>
      <c r="H530" s="269"/>
      <c r="I530" s="270"/>
    </row>
    <row r="531" spans="2:9" ht="24" customHeight="1" x14ac:dyDescent="0.2">
      <c r="B531" s="267"/>
      <c r="C531" s="268"/>
      <c r="D531" s="268"/>
      <c r="E531" s="268"/>
      <c r="F531" s="268"/>
      <c r="G531" s="268"/>
      <c r="H531" s="269"/>
      <c r="I531" s="270"/>
    </row>
    <row r="532" spans="2:9" ht="24" customHeight="1" x14ac:dyDescent="0.2">
      <c r="B532" s="267"/>
      <c r="C532" s="268"/>
      <c r="D532" s="268"/>
      <c r="E532" s="268"/>
      <c r="F532" s="268"/>
      <c r="G532" s="268"/>
      <c r="H532" s="269"/>
      <c r="I532" s="270"/>
    </row>
    <row r="533" spans="2:9" ht="24" customHeight="1" x14ac:dyDescent="0.2">
      <c r="B533" s="267"/>
      <c r="C533" s="268"/>
      <c r="D533" s="268"/>
      <c r="E533" s="268"/>
      <c r="F533" s="268"/>
      <c r="G533" s="268"/>
      <c r="H533" s="269"/>
      <c r="I533" s="270"/>
    </row>
    <row r="534" spans="2:9" ht="24" customHeight="1" x14ac:dyDescent="0.2">
      <c r="B534" s="267"/>
      <c r="C534" s="268"/>
      <c r="D534" s="268"/>
      <c r="E534" s="268"/>
      <c r="F534" s="268"/>
      <c r="G534" s="268"/>
      <c r="H534" s="269"/>
      <c r="I534" s="270"/>
    </row>
    <row r="535" spans="2:9" ht="24" customHeight="1" x14ac:dyDescent="0.2">
      <c r="B535" s="267"/>
      <c r="C535" s="268"/>
      <c r="D535" s="268"/>
      <c r="E535" s="268"/>
      <c r="F535" s="268"/>
      <c r="G535" s="268"/>
      <c r="H535" s="269"/>
      <c r="I535" s="270"/>
    </row>
    <row r="536" spans="2:9" ht="24" customHeight="1" x14ac:dyDescent="0.2">
      <c r="B536" s="267"/>
      <c r="C536" s="268"/>
      <c r="D536" s="268"/>
      <c r="E536" s="268"/>
      <c r="F536" s="268"/>
      <c r="G536" s="268"/>
      <c r="H536" s="269"/>
      <c r="I536" s="270"/>
    </row>
    <row r="537" spans="2:9" ht="24" customHeight="1" x14ac:dyDescent="0.2">
      <c r="B537" s="267"/>
      <c r="C537" s="268"/>
      <c r="D537" s="268"/>
      <c r="E537" s="268"/>
      <c r="F537" s="268"/>
      <c r="G537" s="268"/>
      <c r="H537" s="269"/>
      <c r="I537" s="270"/>
    </row>
    <row r="538" spans="2:9" ht="24" customHeight="1" x14ac:dyDescent="0.2">
      <c r="B538" s="267"/>
      <c r="C538" s="268"/>
      <c r="D538" s="268"/>
      <c r="E538" s="268"/>
      <c r="F538" s="268"/>
      <c r="G538" s="268"/>
      <c r="H538" s="269"/>
      <c r="I538" s="270"/>
    </row>
    <row r="539" spans="2:9" ht="24" customHeight="1" x14ac:dyDescent="0.2">
      <c r="B539" s="267"/>
      <c r="C539" s="268"/>
      <c r="D539" s="268"/>
      <c r="E539" s="268"/>
      <c r="F539" s="268"/>
      <c r="G539" s="268"/>
      <c r="H539" s="269"/>
      <c r="I539" s="270"/>
    </row>
    <row r="540" spans="2:9" ht="24" customHeight="1" x14ac:dyDescent="0.2">
      <c r="B540" s="267"/>
      <c r="C540" s="268"/>
      <c r="D540" s="268"/>
      <c r="E540" s="268"/>
      <c r="F540" s="268"/>
      <c r="G540" s="268"/>
      <c r="H540" s="269"/>
      <c r="I540" s="270"/>
    </row>
    <row r="541" spans="2:9" ht="24" customHeight="1" x14ac:dyDescent="0.2">
      <c r="B541" s="267"/>
      <c r="C541" s="268"/>
      <c r="D541" s="268"/>
      <c r="E541" s="268"/>
      <c r="F541" s="268"/>
      <c r="G541" s="268"/>
      <c r="H541" s="269"/>
      <c r="I541" s="270"/>
    </row>
    <row r="542" spans="2:9" ht="24" customHeight="1" x14ac:dyDescent="0.2">
      <c r="B542" s="267"/>
      <c r="C542" s="268"/>
      <c r="D542" s="268"/>
      <c r="E542" s="268"/>
      <c r="F542" s="268"/>
      <c r="G542" s="268"/>
      <c r="H542" s="269"/>
      <c r="I542" s="270"/>
    </row>
    <row r="543" spans="2:9" ht="24" customHeight="1" x14ac:dyDescent="0.2">
      <c r="B543" s="267"/>
      <c r="C543" s="268"/>
      <c r="D543" s="268"/>
      <c r="E543" s="268"/>
      <c r="F543" s="268"/>
      <c r="G543" s="268"/>
      <c r="H543" s="269"/>
      <c r="I543" s="270"/>
    </row>
    <row r="544" spans="2:9" ht="24" customHeight="1" x14ac:dyDescent="0.2">
      <c r="B544" s="267"/>
      <c r="C544" s="268"/>
      <c r="D544" s="268"/>
      <c r="E544" s="268"/>
      <c r="F544" s="268"/>
      <c r="G544" s="268"/>
      <c r="H544" s="269"/>
      <c r="I544" s="270"/>
    </row>
    <row r="545" spans="2:9" ht="24" customHeight="1" x14ac:dyDescent="0.2">
      <c r="B545" s="267"/>
      <c r="C545" s="268"/>
      <c r="D545" s="268"/>
      <c r="E545" s="268"/>
      <c r="F545" s="268"/>
      <c r="G545" s="268"/>
      <c r="H545" s="269"/>
      <c r="I545" s="270"/>
    </row>
    <row r="546" spans="2:9" ht="24" customHeight="1" x14ac:dyDescent="0.2">
      <c r="B546" s="267"/>
      <c r="C546" s="268"/>
      <c r="D546" s="268"/>
      <c r="E546" s="268"/>
      <c r="F546" s="268"/>
      <c r="G546" s="268"/>
      <c r="H546" s="269"/>
      <c r="I546" s="270"/>
    </row>
    <row r="547" spans="2:9" ht="24" customHeight="1" x14ac:dyDescent="0.2">
      <c r="B547" s="267"/>
      <c r="C547" s="268"/>
      <c r="D547" s="268"/>
      <c r="E547" s="268"/>
      <c r="F547" s="268"/>
      <c r="G547" s="268"/>
      <c r="H547" s="269"/>
      <c r="I547" s="270"/>
    </row>
    <row r="548" spans="2:9" ht="24" customHeight="1" x14ac:dyDescent="0.2">
      <c r="B548" s="267"/>
      <c r="C548" s="268"/>
      <c r="D548" s="268"/>
      <c r="E548" s="268"/>
      <c r="F548" s="268"/>
      <c r="G548" s="268"/>
      <c r="H548" s="269"/>
      <c r="I548" s="270"/>
    </row>
    <row r="549" spans="2:9" ht="24" customHeight="1" x14ac:dyDescent="0.2">
      <c r="B549" s="267"/>
      <c r="C549" s="268"/>
      <c r="D549" s="268"/>
      <c r="E549" s="268"/>
      <c r="F549" s="268"/>
      <c r="G549" s="268"/>
      <c r="H549" s="269"/>
      <c r="I549" s="270"/>
    </row>
    <row r="550" spans="2:9" ht="24" customHeight="1" x14ac:dyDescent="0.2">
      <c r="B550" s="267"/>
      <c r="C550" s="268"/>
      <c r="D550" s="268"/>
      <c r="E550" s="268"/>
      <c r="F550" s="268"/>
      <c r="G550" s="268"/>
      <c r="H550" s="269"/>
      <c r="I550" s="270"/>
    </row>
    <row r="551" spans="2:9" ht="24" customHeight="1" x14ac:dyDescent="0.2">
      <c r="B551" s="267"/>
      <c r="C551" s="268"/>
      <c r="D551" s="268"/>
      <c r="E551" s="268"/>
      <c r="F551" s="268"/>
      <c r="G551" s="268"/>
      <c r="H551" s="269"/>
      <c r="I551" s="270"/>
    </row>
    <row r="552" spans="2:9" ht="24" customHeight="1" x14ac:dyDescent="0.2">
      <c r="B552" s="267"/>
      <c r="C552" s="268"/>
      <c r="D552" s="268"/>
      <c r="E552" s="268"/>
      <c r="F552" s="268"/>
      <c r="G552" s="268"/>
      <c r="H552" s="269"/>
      <c r="I552" s="270"/>
    </row>
    <row r="553" spans="2:9" ht="24" customHeight="1" x14ac:dyDescent="0.2">
      <c r="B553" s="267"/>
      <c r="C553" s="268"/>
      <c r="D553" s="268"/>
      <c r="E553" s="268"/>
      <c r="F553" s="268"/>
      <c r="G553" s="268"/>
      <c r="H553" s="269"/>
      <c r="I553" s="270"/>
    </row>
    <row r="554" spans="2:9" ht="24" customHeight="1" x14ac:dyDescent="0.2">
      <c r="B554" s="267"/>
      <c r="C554" s="268"/>
      <c r="D554" s="268"/>
      <c r="E554" s="268"/>
      <c r="F554" s="268"/>
      <c r="G554" s="268"/>
      <c r="H554" s="269"/>
      <c r="I554" s="270"/>
    </row>
    <row r="555" spans="2:9" ht="24" customHeight="1" x14ac:dyDescent="0.2">
      <c r="B555" s="267"/>
      <c r="C555" s="268"/>
      <c r="D555" s="268"/>
      <c r="E555" s="268"/>
      <c r="F555" s="268"/>
      <c r="G555" s="268"/>
      <c r="H555" s="269"/>
      <c r="I555" s="270"/>
    </row>
    <row r="556" spans="2:9" ht="24" customHeight="1" x14ac:dyDescent="0.2">
      <c r="B556" s="267"/>
      <c r="C556" s="268"/>
      <c r="D556" s="268"/>
      <c r="E556" s="268"/>
      <c r="F556" s="268"/>
      <c r="G556" s="268"/>
      <c r="H556" s="269"/>
      <c r="I556" s="270"/>
    </row>
    <row r="557" spans="2:9" ht="24" customHeight="1" x14ac:dyDescent="0.2">
      <c r="B557" s="267"/>
      <c r="C557" s="268"/>
      <c r="D557" s="268"/>
      <c r="E557" s="268"/>
      <c r="F557" s="268"/>
      <c r="G557" s="268"/>
      <c r="H557" s="269"/>
      <c r="I557" s="270"/>
    </row>
    <row r="558" spans="2:9" ht="24" customHeight="1" x14ac:dyDescent="0.2">
      <c r="B558" s="267"/>
      <c r="C558" s="268"/>
      <c r="D558" s="268"/>
      <c r="E558" s="268"/>
      <c r="F558" s="268"/>
      <c r="G558" s="268"/>
      <c r="H558" s="269"/>
      <c r="I558" s="270"/>
    </row>
    <row r="559" spans="2:9" ht="24" customHeight="1" x14ac:dyDescent="0.2">
      <c r="B559" s="267"/>
      <c r="C559" s="268"/>
      <c r="D559" s="268"/>
      <c r="E559" s="268"/>
      <c r="F559" s="268"/>
      <c r="G559" s="268"/>
      <c r="H559" s="269"/>
      <c r="I559" s="270"/>
    </row>
    <row r="560" spans="2:9" ht="24" customHeight="1" x14ac:dyDescent="0.2">
      <c r="B560" s="267"/>
      <c r="C560" s="268"/>
      <c r="D560" s="268"/>
      <c r="E560" s="268"/>
      <c r="F560" s="268"/>
      <c r="G560" s="268"/>
      <c r="H560" s="269"/>
      <c r="I560" s="270"/>
    </row>
    <row r="561" spans="2:9" ht="24" customHeight="1" x14ac:dyDescent="0.2">
      <c r="B561" s="267"/>
      <c r="C561" s="268"/>
      <c r="D561" s="268"/>
      <c r="E561" s="268"/>
      <c r="F561" s="268"/>
      <c r="G561" s="268"/>
      <c r="H561" s="269"/>
      <c r="I561" s="270"/>
    </row>
    <row r="562" spans="2:9" ht="24" customHeight="1" x14ac:dyDescent="0.2">
      <c r="B562" s="267"/>
      <c r="C562" s="268"/>
      <c r="D562" s="268"/>
      <c r="E562" s="268"/>
      <c r="F562" s="268"/>
      <c r="G562" s="268"/>
      <c r="H562" s="269"/>
      <c r="I562" s="270"/>
    </row>
    <row r="563" spans="2:9" ht="24" customHeight="1" x14ac:dyDescent="0.2">
      <c r="B563" s="267"/>
      <c r="C563" s="268"/>
      <c r="D563" s="268"/>
      <c r="E563" s="268"/>
      <c r="F563" s="268"/>
      <c r="G563" s="268"/>
      <c r="H563" s="269"/>
      <c r="I563" s="270"/>
    </row>
    <row r="564" spans="2:9" ht="24" customHeight="1" x14ac:dyDescent="0.2">
      <c r="B564" s="267"/>
      <c r="C564" s="268"/>
      <c r="D564" s="268"/>
      <c r="E564" s="268"/>
      <c r="F564" s="268"/>
      <c r="G564" s="268"/>
      <c r="H564" s="269"/>
      <c r="I564" s="270"/>
    </row>
    <row r="565" spans="2:9" ht="24" customHeight="1" x14ac:dyDescent="0.2">
      <c r="B565" s="267"/>
      <c r="C565" s="268"/>
      <c r="D565" s="268"/>
      <c r="E565" s="268"/>
      <c r="F565" s="268"/>
      <c r="G565" s="268"/>
      <c r="H565" s="269"/>
      <c r="I565" s="270"/>
    </row>
    <row r="566" spans="2:9" ht="24" customHeight="1" x14ac:dyDescent="0.2">
      <c r="B566" s="267"/>
      <c r="C566" s="268"/>
      <c r="D566" s="268"/>
      <c r="E566" s="268"/>
      <c r="F566" s="268"/>
      <c r="G566" s="268"/>
      <c r="H566" s="269"/>
      <c r="I566" s="270"/>
    </row>
    <row r="567" spans="2:9" ht="24" customHeight="1" x14ac:dyDescent="0.2">
      <c r="B567" s="267"/>
      <c r="C567" s="268"/>
      <c r="D567" s="268"/>
      <c r="E567" s="268"/>
      <c r="F567" s="268"/>
      <c r="G567" s="268"/>
      <c r="H567" s="269"/>
      <c r="I567" s="270"/>
    </row>
    <row r="568" spans="2:9" ht="24" customHeight="1" x14ac:dyDescent="0.2">
      <c r="B568" s="267"/>
      <c r="C568" s="268"/>
      <c r="D568" s="268"/>
      <c r="E568" s="268"/>
      <c r="F568" s="268"/>
      <c r="G568" s="268"/>
      <c r="H568" s="269"/>
      <c r="I568" s="270"/>
    </row>
    <row r="569" spans="2:9" ht="24" customHeight="1" x14ac:dyDescent="0.2">
      <c r="B569" s="267"/>
      <c r="C569" s="268"/>
      <c r="D569" s="268"/>
      <c r="E569" s="268"/>
      <c r="F569" s="268"/>
      <c r="G569" s="268"/>
      <c r="H569" s="269"/>
      <c r="I569" s="270"/>
    </row>
    <row r="570" spans="2:9" ht="24" customHeight="1" x14ac:dyDescent="0.2">
      <c r="B570" s="267"/>
      <c r="C570" s="268"/>
      <c r="D570" s="268"/>
      <c r="E570" s="268"/>
      <c r="F570" s="268"/>
      <c r="G570" s="268"/>
      <c r="H570" s="269"/>
      <c r="I570" s="270"/>
    </row>
    <row r="571" spans="2:9" ht="24" customHeight="1" x14ac:dyDescent="0.2">
      <c r="B571" s="267"/>
      <c r="C571" s="268"/>
      <c r="D571" s="268"/>
      <c r="E571" s="268"/>
      <c r="F571" s="268"/>
      <c r="G571" s="268"/>
      <c r="H571" s="269"/>
      <c r="I571" s="270"/>
    </row>
    <row r="572" spans="2:9" ht="24" customHeight="1" x14ac:dyDescent="0.2">
      <c r="B572" s="267"/>
      <c r="C572" s="268"/>
      <c r="D572" s="268"/>
      <c r="E572" s="268"/>
      <c r="F572" s="268"/>
      <c r="G572" s="268"/>
      <c r="H572" s="269"/>
      <c r="I572" s="270"/>
    </row>
    <row r="573" spans="2:9" ht="24" customHeight="1" x14ac:dyDescent="0.2">
      <c r="B573" s="267"/>
      <c r="C573" s="268"/>
      <c r="D573" s="268"/>
      <c r="E573" s="268"/>
      <c r="F573" s="268"/>
      <c r="G573" s="268"/>
      <c r="H573" s="269"/>
      <c r="I573" s="270"/>
    </row>
    <row r="574" spans="2:9" ht="24" customHeight="1" x14ac:dyDescent="0.2">
      <c r="B574" s="267"/>
      <c r="C574" s="268"/>
      <c r="D574" s="268"/>
      <c r="E574" s="268"/>
      <c r="F574" s="268"/>
      <c r="G574" s="268"/>
      <c r="H574" s="269"/>
      <c r="I574" s="270"/>
    </row>
    <row r="575" spans="2:9" ht="24" customHeight="1" x14ac:dyDescent="0.2">
      <c r="B575" s="267"/>
      <c r="C575" s="268"/>
      <c r="D575" s="268"/>
      <c r="E575" s="268"/>
      <c r="F575" s="268"/>
      <c r="G575" s="268"/>
      <c r="H575" s="269"/>
      <c r="I575" s="270"/>
    </row>
    <row r="576" spans="2:9" ht="24" customHeight="1" x14ac:dyDescent="0.2">
      <c r="B576" s="267"/>
      <c r="C576" s="268"/>
      <c r="D576" s="268"/>
      <c r="E576" s="268"/>
      <c r="F576" s="268"/>
      <c r="G576" s="268"/>
      <c r="H576" s="269"/>
      <c r="I576" s="270"/>
    </row>
    <row r="577" spans="2:9" ht="24" customHeight="1" x14ac:dyDescent="0.2">
      <c r="B577" s="267"/>
      <c r="C577" s="268"/>
      <c r="D577" s="268"/>
      <c r="E577" s="268"/>
      <c r="F577" s="268"/>
      <c r="G577" s="268"/>
      <c r="H577" s="269"/>
      <c r="I577" s="270"/>
    </row>
    <row r="578" spans="2:9" ht="24" customHeight="1" x14ac:dyDescent="0.2">
      <c r="B578" s="267"/>
      <c r="C578" s="268"/>
      <c r="D578" s="268"/>
      <c r="E578" s="268"/>
      <c r="F578" s="268"/>
      <c r="G578" s="268"/>
      <c r="H578" s="269"/>
      <c r="I578" s="270"/>
    </row>
    <row r="579" spans="2:9" ht="24" customHeight="1" x14ac:dyDescent="0.2">
      <c r="B579" s="267"/>
      <c r="C579" s="268"/>
      <c r="D579" s="268"/>
      <c r="E579" s="268"/>
      <c r="F579" s="268"/>
      <c r="G579" s="268"/>
      <c r="H579" s="269"/>
      <c r="I579" s="270"/>
    </row>
    <row r="580" spans="2:9" ht="24" customHeight="1" x14ac:dyDescent="0.2">
      <c r="B580" s="267"/>
      <c r="C580" s="268"/>
      <c r="D580" s="268"/>
      <c r="E580" s="268"/>
      <c r="F580" s="268"/>
      <c r="G580" s="268"/>
      <c r="H580" s="269"/>
      <c r="I580" s="270"/>
    </row>
    <row r="581" spans="2:9" ht="24" customHeight="1" x14ac:dyDescent="0.2">
      <c r="B581" s="267"/>
      <c r="C581" s="268"/>
      <c r="D581" s="268"/>
      <c r="E581" s="268"/>
      <c r="F581" s="268"/>
      <c r="G581" s="268"/>
      <c r="H581" s="269"/>
      <c r="I581" s="270"/>
    </row>
    <row r="582" spans="2:9" ht="24" customHeight="1" x14ac:dyDescent="0.2">
      <c r="B582" s="267"/>
      <c r="C582" s="268"/>
      <c r="D582" s="268"/>
      <c r="E582" s="268"/>
      <c r="F582" s="268"/>
      <c r="G582" s="268"/>
      <c r="H582" s="269"/>
      <c r="I582" s="270"/>
    </row>
    <row r="583" spans="2:9" ht="24" customHeight="1" x14ac:dyDescent="0.2">
      <c r="B583" s="267"/>
      <c r="C583" s="268"/>
      <c r="D583" s="268"/>
      <c r="E583" s="268"/>
      <c r="F583" s="268"/>
      <c r="G583" s="268"/>
      <c r="H583" s="269"/>
      <c r="I583" s="270"/>
    </row>
    <row r="584" spans="2:9" ht="24" customHeight="1" x14ac:dyDescent="0.2">
      <c r="B584" s="267"/>
      <c r="C584" s="268"/>
      <c r="D584" s="268"/>
      <c r="E584" s="268"/>
      <c r="F584" s="268"/>
      <c r="G584" s="268"/>
      <c r="H584" s="269"/>
      <c r="I584" s="270"/>
    </row>
    <row r="585" spans="2:9" ht="24" customHeight="1" x14ac:dyDescent="0.2">
      <c r="B585" s="267"/>
      <c r="C585" s="268"/>
      <c r="D585" s="268"/>
      <c r="E585" s="268"/>
      <c r="F585" s="268"/>
      <c r="G585" s="268"/>
      <c r="H585" s="269"/>
      <c r="I585" s="270"/>
    </row>
    <row r="586" spans="2:9" ht="24" customHeight="1" x14ac:dyDescent="0.2">
      <c r="B586" s="267"/>
      <c r="C586" s="268"/>
      <c r="D586" s="268"/>
      <c r="E586" s="268"/>
      <c r="F586" s="268"/>
      <c r="G586" s="268"/>
      <c r="H586" s="269"/>
      <c r="I586" s="270"/>
    </row>
    <row r="587" spans="2:9" ht="24" customHeight="1" x14ac:dyDescent="0.2">
      <c r="B587" s="267"/>
      <c r="C587" s="268"/>
      <c r="D587" s="268"/>
      <c r="E587" s="268"/>
      <c r="F587" s="268"/>
      <c r="G587" s="268"/>
      <c r="H587" s="269"/>
      <c r="I587" s="270"/>
    </row>
    <row r="588" spans="2:9" ht="24" customHeight="1" x14ac:dyDescent="0.2">
      <c r="B588" s="267"/>
      <c r="C588" s="268"/>
      <c r="D588" s="268"/>
      <c r="E588" s="268"/>
      <c r="F588" s="268"/>
      <c r="G588" s="268"/>
      <c r="H588" s="269"/>
      <c r="I588" s="270"/>
    </row>
    <row r="589" spans="2:9" ht="24" customHeight="1" x14ac:dyDescent="0.2">
      <c r="B589" s="267"/>
      <c r="C589" s="268"/>
      <c r="D589" s="268"/>
      <c r="E589" s="268"/>
      <c r="F589" s="268"/>
      <c r="G589" s="268"/>
      <c r="H589" s="269"/>
      <c r="I589" s="270"/>
    </row>
    <row r="590" spans="2:9" ht="24" customHeight="1" x14ac:dyDescent="0.2">
      <c r="B590" s="267"/>
      <c r="C590" s="268"/>
      <c r="D590" s="268"/>
      <c r="E590" s="268"/>
      <c r="F590" s="268"/>
      <c r="G590" s="268"/>
      <c r="H590" s="269"/>
      <c r="I590" s="270"/>
    </row>
    <row r="591" spans="2:9" ht="24" customHeight="1" x14ac:dyDescent="0.2">
      <c r="B591" s="267"/>
      <c r="C591" s="268"/>
      <c r="D591" s="268"/>
      <c r="E591" s="268"/>
      <c r="F591" s="268"/>
      <c r="G591" s="268"/>
      <c r="H591" s="269"/>
      <c r="I591" s="270"/>
    </row>
    <row r="592" spans="2:9" ht="24" customHeight="1" x14ac:dyDescent="0.2">
      <c r="B592" s="267"/>
      <c r="C592" s="268"/>
      <c r="D592" s="268"/>
      <c r="E592" s="268"/>
      <c r="F592" s="268"/>
      <c r="G592" s="268"/>
      <c r="H592" s="269"/>
      <c r="I592" s="270"/>
    </row>
    <row r="593" spans="2:9" ht="24" customHeight="1" x14ac:dyDescent="0.2">
      <c r="B593" s="267"/>
      <c r="C593" s="268"/>
      <c r="D593" s="268"/>
      <c r="E593" s="268"/>
      <c r="F593" s="268"/>
      <c r="G593" s="268"/>
      <c r="H593" s="269"/>
      <c r="I593" s="270"/>
    </row>
    <row r="594" spans="2:9" ht="24" customHeight="1" x14ac:dyDescent="0.2">
      <c r="B594" s="267"/>
      <c r="C594" s="268"/>
      <c r="D594" s="268"/>
      <c r="E594" s="268"/>
      <c r="F594" s="268"/>
      <c r="G594" s="268"/>
      <c r="H594" s="269"/>
      <c r="I594" s="270"/>
    </row>
    <row r="595" spans="2:9" ht="24" customHeight="1" x14ac:dyDescent="0.2">
      <c r="B595" s="267"/>
      <c r="C595" s="268"/>
      <c r="D595" s="268"/>
      <c r="E595" s="268"/>
      <c r="F595" s="268"/>
      <c r="G595" s="268"/>
      <c r="H595" s="269"/>
      <c r="I595" s="270"/>
    </row>
    <row r="596" spans="2:9" ht="24" customHeight="1" x14ac:dyDescent="0.2">
      <c r="B596" s="267"/>
      <c r="C596" s="268"/>
      <c r="D596" s="268"/>
      <c r="E596" s="268"/>
      <c r="F596" s="268"/>
      <c r="G596" s="268"/>
      <c r="H596" s="269"/>
      <c r="I596" s="270"/>
    </row>
    <row r="597" spans="2:9" ht="24" customHeight="1" x14ac:dyDescent="0.2">
      <c r="B597" s="267"/>
      <c r="C597" s="268"/>
      <c r="D597" s="268"/>
      <c r="E597" s="268"/>
      <c r="F597" s="268"/>
      <c r="G597" s="268"/>
      <c r="H597" s="269"/>
      <c r="I597" s="270"/>
    </row>
    <row r="598" spans="2:9" ht="24" customHeight="1" x14ac:dyDescent="0.2">
      <c r="B598" s="267"/>
      <c r="C598" s="268"/>
      <c r="D598" s="268"/>
      <c r="E598" s="268"/>
      <c r="F598" s="268"/>
      <c r="G598" s="268"/>
      <c r="H598" s="269"/>
      <c r="I598" s="270"/>
    </row>
    <row r="599" spans="2:9" ht="24" customHeight="1" x14ac:dyDescent="0.2">
      <c r="B599" s="267"/>
      <c r="C599" s="268"/>
      <c r="D599" s="268"/>
      <c r="E599" s="268"/>
      <c r="F599" s="268"/>
      <c r="G599" s="268"/>
      <c r="H599" s="269"/>
      <c r="I599" s="270"/>
    </row>
    <row r="600" spans="2:9" ht="24" customHeight="1" x14ac:dyDescent="0.2">
      <c r="B600" s="267"/>
      <c r="C600" s="268"/>
      <c r="D600" s="268"/>
      <c r="E600" s="268"/>
      <c r="F600" s="268"/>
      <c r="G600" s="268"/>
      <c r="H600" s="269"/>
      <c r="I600" s="270"/>
    </row>
    <row r="601" spans="2:9" ht="24" customHeight="1" x14ac:dyDescent="0.2">
      <c r="B601" s="267"/>
      <c r="C601" s="268"/>
      <c r="D601" s="268"/>
      <c r="E601" s="268"/>
      <c r="F601" s="268"/>
      <c r="G601" s="268"/>
      <c r="H601" s="269"/>
      <c r="I601" s="270"/>
    </row>
    <row r="602" spans="2:9" ht="24" customHeight="1" x14ac:dyDescent="0.2">
      <c r="B602" s="267"/>
      <c r="C602" s="268"/>
      <c r="D602" s="268"/>
      <c r="E602" s="268"/>
      <c r="F602" s="268"/>
      <c r="G602" s="268"/>
      <c r="H602" s="269"/>
      <c r="I602" s="270"/>
    </row>
    <row r="603" spans="2:9" ht="24" customHeight="1" x14ac:dyDescent="0.2">
      <c r="B603" s="267"/>
      <c r="C603" s="268"/>
      <c r="D603" s="268"/>
      <c r="E603" s="268"/>
      <c r="F603" s="268"/>
      <c r="G603" s="268"/>
      <c r="H603" s="269"/>
      <c r="I603" s="270"/>
    </row>
    <row r="604" spans="2:9" ht="24" customHeight="1" x14ac:dyDescent="0.2">
      <c r="B604" s="267"/>
      <c r="C604" s="268"/>
      <c r="D604" s="268"/>
      <c r="E604" s="268"/>
      <c r="F604" s="268"/>
      <c r="G604" s="268"/>
      <c r="H604" s="269"/>
      <c r="I604" s="270"/>
    </row>
    <row r="605" spans="2:9" ht="24" customHeight="1" x14ac:dyDescent="0.2">
      <c r="B605" s="267"/>
      <c r="C605" s="268"/>
      <c r="D605" s="268"/>
      <c r="E605" s="268"/>
      <c r="F605" s="268"/>
      <c r="G605" s="268"/>
      <c r="H605" s="269"/>
      <c r="I605" s="270"/>
    </row>
    <row r="606" spans="2:9" ht="24" customHeight="1" x14ac:dyDescent="0.2">
      <c r="B606" s="267"/>
      <c r="C606" s="268"/>
      <c r="D606" s="268"/>
      <c r="E606" s="268"/>
      <c r="F606" s="268"/>
      <c r="G606" s="268"/>
      <c r="H606" s="269"/>
      <c r="I606" s="270"/>
    </row>
    <row r="607" spans="2:9" ht="24" customHeight="1" x14ac:dyDescent="0.2">
      <c r="B607" s="267"/>
      <c r="C607" s="268"/>
      <c r="D607" s="268"/>
      <c r="E607" s="268"/>
      <c r="F607" s="268"/>
      <c r="G607" s="268"/>
      <c r="H607" s="269"/>
      <c r="I607" s="270"/>
    </row>
    <row r="608" spans="2:9" ht="24" customHeight="1" x14ac:dyDescent="0.2">
      <c r="B608" s="267"/>
      <c r="C608" s="268"/>
      <c r="D608" s="268"/>
      <c r="E608" s="268"/>
      <c r="F608" s="268"/>
      <c r="G608" s="268"/>
      <c r="H608" s="269"/>
      <c r="I608" s="270"/>
    </row>
    <row r="609" spans="2:9" ht="24" customHeight="1" x14ac:dyDescent="0.2">
      <c r="B609" s="267"/>
      <c r="C609" s="268"/>
      <c r="D609" s="268"/>
      <c r="E609" s="268"/>
      <c r="F609" s="268"/>
      <c r="G609" s="268"/>
      <c r="H609" s="269"/>
      <c r="I609" s="270"/>
    </row>
    <row r="610" spans="2:9" ht="24" customHeight="1" x14ac:dyDescent="0.2">
      <c r="B610" s="267"/>
      <c r="C610" s="268"/>
      <c r="D610" s="268"/>
      <c r="E610" s="268"/>
      <c r="F610" s="268"/>
      <c r="G610" s="268"/>
      <c r="H610" s="269"/>
      <c r="I610" s="270"/>
    </row>
    <row r="611" spans="2:9" ht="24" customHeight="1" x14ac:dyDescent="0.2">
      <c r="B611" s="267"/>
      <c r="C611" s="268"/>
      <c r="D611" s="268"/>
      <c r="E611" s="268"/>
      <c r="F611" s="268"/>
      <c r="G611" s="268"/>
      <c r="H611" s="269"/>
      <c r="I611" s="270"/>
    </row>
    <row r="612" spans="2:9" ht="24" customHeight="1" x14ac:dyDescent="0.2">
      <c r="B612" s="267"/>
      <c r="C612" s="268"/>
      <c r="D612" s="268"/>
      <c r="E612" s="268"/>
      <c r="F612" s="268"/>
      <c r="G612" s="268"/>
      <c r="H612" s="269"/>
      <c r="I612" s="270"/>
    </row>
    <row r="613" spans="2:9" ht="24" customHeight="1" x14ac:dyDescent="0.2">
      <c r="B613" s="267"/>
      <c r="C613" s="268"/>
      <c r="D613" s="268"/>
      <c r="E613" s="268"/>
      <c r="F613" s="268"/>
      <c r="G613" s="268"/>
      <c r="H613" s="269"/>
      <c r="I613" s="270"/>
    </row>
    <row r="614" spans="2:9" ht="24" customHeight="1" x14ac:dyDescent="0.2">
      <c r="B614" s="267"/>
      <c r="C614" s="268"/>
      <c r="D614" s="268"/>
      <c r="E614" s="268"/>
      <c r="F614" s="268"/>
      <c r="G614" s="268"/>
      <c r="H614" s="269"/>
      <c r="I614" s="270"/>
    </row>
    <row r="615" spans="2:9" ht="24" customHeight="1" x14ac:dyDescent="0.2">
      <c r="B615" s="267"/>
      <c r="C615" s="268"/>
      <c r="D615" s="268"/>
      <c r="E615" s="268"/>
      <c r="F615" s="268"/>
      <c r="G615" s="268"/>
      <c r="H615" s="269"/>
      <c r="I615" s="270"/>
    </row>
    <row r="616" spans="2:9" ht="24" customHeight="1" x14ac:dyDescent="0.2">
      <c r="B616" s="267"/>
      <c r="C616" s="268"/>
      <c r="D616" s="268"/>
      <c r="E616" s="268"/>
      <c r="F616" s="268"/>
      <c r="G616" s="268"/>
      <c r="H616" s="269"/>
      <c r="I616" s="270"/>
    </row>
    <row r="617" spans="2:9" ht="24" customHeight="1" x14ac:dyDescent="0.2">
      <c r="B617" s="267"/>
      <c r="C617" s="268"/>
      <c r="D617" s="268"/>
      <c r="E617" s="268"/>
      <c r="F617" s="268"/>
      <c r="G617" s="268"/>
      <c r="H617" s="269"/>
      <c r="I617" s="270"/>
    </row>
    <row r="618" spans="2:9" ht="24" customHeight="1" x14ac:dyDescent="0.2">
      <c r="B618" s="267"/>
      <c r="C618" s="268"/>
      <c r="D618" s="268"/>
      <c r="E618" s="268"/>
      <c r="F618" s="268"/>
      <c r="G618" s="268"/>
      <c r="H618" s="269"/>
      <c r="I618" s="270"/>
    </row>
    <row r="619" spans="2:9" ht="24" customHeight="1" x14ac:dyDescent="0.2">
      <c r="B619" s="267"/>
      <c r="C619" s="268"/>
      <c r="D619" s="268"/>
      <c r="E619" s="268"/>
      <c r="F619" s="268"/>
      <c r="G619" s="268"/>
      <c r="H619" s="269"/>
      <c r="I619" s="270"/>
    </row>
    <row r="620" spans="2:9" ht="24" customHeight="1" x14ac:dyDescent="0.2">
      <c r="B620" s="267"/>
      <c r="C620" s="268"/>
      <c r="D620" s="268"/>
      <c r="E620" s="268"/>
      <c r="F620" s="268"/>
      <c r="G620" s="268"/>
      <c r="H620" s="269"/>
      <c r="I620" s="270"/>
    </row>
    <row r="621" spans="2:9" ht="24" customHeight="1" x14ac:dyDescent="0.2">
      <c r="B621" s="267"/>
      <c r="C621" s="268"/>
      <c r="D621" s="268"/>
      <c r="E621" s="268"/>
      <c r="F621" s="268"/>
      <c r="G621" s="268"/>
      <c r="H621" s="269"/>
      <c r="I621" s="270"/>
    </row>
    <row r="622" spans="2:9" ht="24" customHeight="1" x14ac:dyDescent="0.2">
      <c r="B622" s="267"/>
      <c r="C622" s="268"/>
      <c r="D622" s="268"/>
      <c r="E622" s="268"/>
      <c r="F622" s="268"/>
      <c r="G622" s="268"/>
      <c r="H622" s="269"/>
      <c r="I622" s="270"/>
    </row>
    <row r="623" spans="2:9" ht="24" customHeight="1" x14ac:dyDescent="0.2">
      <c r="B623" s="267"/>
      <c r="C623" s="268"/>
      <c r="D623" s="268"/>
      <c r="E623" s="268"/>
      <c r="F623" s="268"/>
      <c r="G623" s="268"/>
      <c r="H623" s="269"/>
      <c r="I623" s="270"/>
    </row>
    <row r="624" spans="2:9" ht="24" customHeight="1" x14ac:dyDescent="0.2">
      <c r="B624" s="267"/>
      <c r="C624" s="268"/>
      <c r="D624" s="268"/>
      <c r="E624" s="268"/>
      <c r="F624" s="268"/>
      <c r="G624" s="268"/>
      <c r="H624" s="269"/>
      <c r="I624" s="270"/>
    </row>
    <row r="625" spans="2:9" ht="24" customHeight="1" x14ac:dyDescent="0.2">
      <c r="B625" s="267"/>
      <c r="C625" s="268"/>
      <c r="D625" s="268"/>
      <c r="E625" s="268"/>
      <c r="F625" s="268"/>
      <c r="G625" s="268"/>
      <c r="H625" s="269"/>
      <c r="I625" s="270"/>
    </row>
    <row r="626" spans="2:9" ht="24" customHeight="1" x14ac:dyDescent="0.2">
      <c r="B626" s="267"/>
      <c r="C626" s="268"/>
      <c r="D626" s="268"/>
      <c r="E626" s="268"/>
      <c r="F626" s="268"/>
      <c r="G626" s="268"/>
      <c r="H626" s="269"/>
      <c r="I626" s="270"/>
    </row>
    <row r="627" spans="2:9" ht="24" customHeight="1" x14ac:dyDescent="0.2">
      <c r="B627" s="267"/>
      <c r="C627" s="268"/>
      <c r="D627" s="268"/>
      <c r="E627" s="268"/>
      <c r="F627" s="268"/>
      <c r="G627" s="268"/>
      <c r="H627" s="269"/>
      <c r="I627" s="270"/>
    </row>
    <row r="628" spans="2:9" ht="24" customHeight="1" x14ac:dyDescent="0.2">
      <c r="B628" s="267"/>
      <c r="C628" s="268"/>
      <c r="D628" s="268"/>
      <c r="E628" s="268"/>
      <c r="F628" s="268"/>
      <c r="G628" s="268"/>
      <c r="H628" s="269"/>
      <c r="I628" s="270"/>
    </row>
    <row r="629" spans="2:9" ht="24" customHeight="1" x14ac:dyDescent="0.2">
      <c r="B629" s="267"/>
      <c r="C629" s="268"/>
      <c r="D629" s="268"/>
      <c r="E629" s="268"/>
      <c r="F629" s="268"/>
      <c r="G629" s="268"/>
      <c r="H629" s="269"/>
      <c r="I629" s="270"/>
    </row>
    <row r="630" spans="2:9" ht="24" customHeight="1" x14ac:dyDescent="0.2">
      <c r="B630" s="267"/>
      <c r="C630" s="268"/>
      <c r="D630" s="268"/>
      <c r="E630" s="268"/>
      <c r="F630" s="268"/>
      <c r="G630" s="268"/>
      <c r="H630" s="269"/>
      <c r="I630" s="270"/>
    </row>
    <row r="631" spans="2:9" ht="24" customHeight="1" x14ac:dyDescent="0.2">
      <c r="B631" s="267"/>
      <c r="C631" s="268"/>
      <c r="D631" s="268"/>
      <c r="E631" s="268"/>
      <c r="F631" s="268"/>
      <c r="G631" s="268"/>
      <c r="H631" s="269"/>
      <c r="I631" s="270"/>
    </row>
    <row r="632" spans="2:9" ht="24" customHeight="1" x14ac:dyDescent="0.2">
      <c r="B632" s="267"/>
      <c r="C632" s="268"/>
      <c r="D632" s="268"/>
      <c r="E632" s="268"/>
      <c r="F632" s="268"/>
      <c r="G632" s="268"/>
      <c r="H632" s="269"/>
      <c r="I632" s="270"/>
    </row>
    <row r="633" spans="2:9" ht="24" customHeight="1" x14ac:dyDescent="0.2">
      <c r="B633" s="267"/>
      <c r="C633" s="268"/>
      <c r="D633" s="268"/>
      <c r="E633" s="268"/>
      <c r="F633" s="268"/>
      <c r="G633" s="268"/>
      <c r="H633" s="269"/>
      <c r="I633" s="270"/>
    </row>
    <row r="634" spans="2:9" ht="24" customHeight="1" x14ac:dyDescent="0.2">
      <c r="B634" s="267"/>
      <c r="C634" s="268"/>
      <c r="D634" s="268"/>
      <c r="E634" s="268"/>
      <c r="F634" s="268"/>
      <c r="G634" s="268"/>
      <c r="H634" s="269"/>
      <c r="I634" s="270"/>
    </row>
    <row r="635" spans="2:9" ht="24" customHeight="1" x14ac:dyDescent="0.2">
      <c r="B635" s="267"/>
      <c r="C635" s="268"/>
      <c r="D635" s="268"/>
      <c r="E635" s="268"/>
      <c r="F635" s="268"/>
      <c r="G635" s="268"/>
      <c r="H635" s="269"/>
      <c r="I635" s="270"/>
    </row>
    <row r="636" spans="2:9" ht="24" customHeight="1" x14ac:dyDescent="0.2">
      <c r="B636" s="267"/>
      <c r="C636" s="268"/>
      <c r="D636" s="268"/>
      <c r="E636" s="268"/>
      <c r="F636" s="268"/>
      <c r="G636" s="268"/>
      <c r="H636" s="269"/>
      <c r="I636" s="270"/>
    </row>
    <row r="637" spans="2:9" ht="24" customHeight="1" x14ac:dyDescent="0.2">
      <c r="B637" s="267"/>
      <c r="C637" s="268"/>
      <c r="D637" s="268"/>
      <c r="E637" s="268"/>
      <c r="F637" s="268"/>
      <c r="G637" s="268"/>
      <c r="H637" s="269"/>
      <c r="I637" s="270"/>
    </row>
    <row r="638" spans="2:9" ht="24" customHeight="1" x14ac:dyDescent="0.2">
      <c r="B638" s="267"/>
      <c r="C638" s="268"/>
      <c r="D638" s="268"/>
      <c r="E638" s="268"/>
      <c r="F638" s="268"/>
      <c r="G638" s="268"/>
      <c r="H638" s="269"/>
      <c r="I638" s="270"/>
    </row>
    <row r="639" spans="2:9" ht="24" customHeight="1" x14ac:dyDescent="0.2">
      <c r="B639" s="267"/>
      <c r="C639" s="268"/>
      <c r="D639" s="268"/>
      <c r="E639" s="268"/>
      <c r="F639" s="268"/>
      <c r="G639" s="268"/>
      <c r="H639" s="269"/>
      <c r="I639" s="270"/>
    </row>
    <row r="640" spans="2:9" ht="24" customHeight="1" x14ac:dyDescent="0.2">
      <c r="B640" s="267"/>
      <c r="C640" s="268"/>
      <c r="D640" s="268"/>
      <c r="E640" s="268"/>
      <c r="F640" s="268"/>
      <c r="G640" s="268"/>
      <c r="H640" s="269"/>
      <c r="I640" s="270"/>
    </row>
    <row r="641" spans="2:9" ht="24" customHeight="1" x14ac:dyDescent="0.2">
      <c r="B641" s="267"/>
      <c r="C641" s="268"/>
      <c r="D641" s="268"/>
      <c r="E641" s="268"/>
      <c r="F641" s="268"/>
      <c r="G641" s="268"/>
      <c r="H641" s="269"/>
      <c r="I641" s="270"/>
    </row>
    <row r="642" spans="2:9" ht="24" customHeight="1" x14ac:dyDescent="0.2">
      <c r="B642" s="267"/>
      <c r="C642" s="268"/>
      <c r="D642" s="268"/>
      <c r="E642" s="268"/>
      <c r="F642" s="268"/>
      <c r="G642" s="268"/>
      <c r="H642" s="269"/>
      <c r="I642" s="270"/>
    </row>
    <row r="643" spans="2:9" ht="24" customHeight="1" x14ac:dyDescent="0.2">
      <c r="B643" s="267"/>
      <c r="C643" s="268"/>
      <c r="D643" s="268"/>
      <c r="E643" s="268"/>
      <c r="F643" s="268"/>
      <c r="G643" s="268"/>
      <c r="H643" s="269"/>
      <c r="I643" s="270"/>
    </row>
    <row r="644" spans="2:9" ht="24" customHeight="1" x14ac:dyDescent="0.2">
      <c r="B644" s="267"/>
      <c r="C644" s="268"/>
      <c r="D644" s="268"/>
      <c r="E644" s="268"/>
      <c r="F644" s="268"/>
      <c r="G644" s="268"/>
      <c r="H644" s="269"/>
      <c r="I644" s="270"/>
    </row>
    <row r="645" spans="2:9" ht="24" customHeight="1" x14ac:dyDescent="0.2">
      <c r="B645" s="267"/>
      <c r="C645" s="268"/>
      <c r="D645" s="268"/>
      <c r="E645" s="268"/>
      <c r="F645" s="268"/>
      <c r="G645" s="268"/>
      <c r="H645" s="269"/>
      <c r="I645" s="270"/>
    </row>
    <row r="646" spans="2:9" ht="24" customHeight="1" x14ac:dyDescent="0.2">
      <c r="B646" s="267"/>
      <c r="C646" s="268"/>
      <c r="D646" s="268"/>
      <c r="E646" s="268"/>
      <c r="F646" s="268"/>
      <c r="G646" s="268"/>
      <c r="H646" s="269"/>
      <c r="I646" s="270"/>
    </row>
    <row r="647" spans="2:9" ht="24" customHeight="1" x14ac:dyDescent="0.2">
      <c r="B647" s="267"/>
      <c r="C647" s="268"/>
      <c r="D647" s="268"/>
      <c r="E647" s="268"/>
      <c r="F647" s="268"/>
      <c r="G647" s="268"/>
      <c r="H647" s="269"/>
      <c r="I647" s="270"/>
    </row>
    <row r="648" spans="2:9" ht="24" customHeight="1" x14ac:dyDescent="0.2">
      <c r="B648" s="267"/>
      <c r="C648" s="268"/>
      <c r="D648" s="268"/>
      <c r="E648" s="268"/>
      <c r="F648" s="268"/>
      <c r="G648" s="268"/>
      <c r="H648" s="269"/>
      <c r="I648" s="270"/>
    </row>
    <row r="649" spans="2:9" ht="24" customHeight="1" x14ac:dyDescent="0.2">
      <c r="B649" s="267"/>
      <c r="C649" s="268"/>
      <c r="D649" s="268"/>
      <c r="E649" s="268"/>
      <c r="F649" s="268"/>
      <c r="G649" s="268"/>
      <c r="H649" s="269"/>
      <c r="I649" s="270"/>
    </row>
    <row r="650" spans="2:9" ht="24" customHeight="1" x14ac:dyDescent="0.2">
      <c r="B650" s="267"/>
      <c r="C650" s="268"/>
      <c r="D650" s="268"/>
      <c r="E650" s="268"/>
      <c r="F650" s="268"/>
      <c r="G650" s="268"/>
      <c r="H650" s="269"/>
      <c r="I650" s="270"/>
    </row>
    <row r="651" spans="2:9" ht="24" customHeight="1" x14ac:dyDescent="0.2">
      <c r="B651" s="267"/>
      <c r="C651" s="268"/>
      <c r="D651" s="268"/>
      <c r="E651" s="268"/>
      <c r="F651" s="268"/>
      <c r="G651" s="268"/>
      <c r="H651" s="269"/>
      <c r="I651" s="270"/>
    </row>
    <row r="652" spans="2:9" ht="24" customHeight="1" x14ac:dyDescent="0.2">
      <c r="B652" s="267"/>
      <c r="C652" s="268"/>
      <c r="D652" s="268"/>
      <c r="E652" s="268"/>
      <c r="F652" s="268"/>
      <c r="G652" s="268"/>
      <c r="H652" s="269"/>
      <c r="I652" s="270"/>
    </row>
    <row r="653" spans="2:9" ht="24" customHeight="1" x14ac:dyDescent="0.2">
      <c r="B653" s="267"/>
      <c r="C653" s="268"/>
      <c r="D653" s="268"/>
      <c r="E653" s="268"/>
      <c r="F653" s="268"/>
      <c r="G653" s="268"/>
      <c r="H653" s="269"/>
      <c r="I653" s="270"/>
    </row>
    <row r="654" spans="2:9" ht="24" customHeight="1" x14ac:dyDescent="0.2">
      <c r="B654" s="267"/>
      <c r="C654" s="268"/>
      <c r="D654" s="268"/>
      <c r="E654" s="268"/>
      <c r="F654" s="268"/>
      <c r="G654" s="268"/>
      <c r="H654" s="269"/>
      <c r="I654" s="270"/>
    </row>
    <row r="655" spans="2:9" ht="24" customHeight="1" x14ac:dyDescent="0.2">
      <c r="B655" s="267"/>
      <c r="C655" s="268"/>
      <c r="D655" s="268"/>
      <c r="E655" s="268"/>
      <c r="F655" s="268"/>
      <c r="G655" s="268"/>
      <c r="H655" s="269"/>
      <c r="I655" s="270"/>
    </row>
    <row r="656" spans="2:9" ht="24" customHeight="1" x14ac:dyDescent="0.2">
      <c r="B656" s="267"/>
      <c r="C656" s="268"/>
      <c r="D656" s="268"/>
      <c r="E656" s="268"/>
      <c r="F656" s="268"/>
      <c r="G656" s="268"/>
      <c r="H656" s="269"/>
      <c r="I656" s="270"/>
    </row>
    <row r="657" spans="2:9" ht="24" customHeight="1" x14ac:dyDescent="0.2">
      <c r="B657" s="267"/>
      <c r="C657" s="268"/>
      <c r="D657" s="268"/>
      <c r="E657" s="268"/>
      <c r="F657" s="268"/>
      <c r="G657" s="268"/>
      <c r="H657" s="269"/>
      <c r="I657" s="270"/>
    </row>
    <row r="658" spans="2:9" ht="24" customHeight="1" x14ac:dyDescent="0.2">
      <c r="B658" s="267"/>
      <c r="C658" s="268"/>
      <c r="D658" s="268"/>
      <c r="E658" s="268"/>
      <c r="F658" s="268"/>
      <c r="G658" s="268"/>
      <c r="H658" s="269"/>
      <c r="I658" s="270"/>
    </row>
    <row r="659" spans="2:9" ht="24" customHeight="1" x14ac:dyDescent="0.2">
      <c r="B659" s="267"/>
      <c r="C659" s="268"/>
      <c r="D659" s="268"/>
      <c r="E659" s="268"/>
      <c r="F659" s="268"/>
      <c r="G659" s="268"/>
      <c r="H659" s="269"/>
      <c r="I659" s="270"/>
    </row>
    <row r="660" spans="2:9" ht="24" customHeight="1" x14ac:dyDescent="0.2">
      <c r="B660" s="267"/>
      <c r="C660" s="268"/>
      <c r="D660" s="268"/>
      <c r="E660" s="268"/>
      <c r="F660" s="268"/>
      <c r="G660" s="268"/>
      <c r="H660" s="269"/>
      <c r="I660" s="270"/>
    </row>
    <row r="661" spans="2:9" ht="24" customHeight="1" x14ac:dyDescent="0.2">
      <c r="B661" s="267"/>
      <c r="C661" s="268"/>
      <c r="D661" s="268"/>
      <c r="E661" s="268"/>
      <c r="F661" s="268"/>
      <c r="G661" s="268"/>
      <c r="H661" s="269"/>
      <c r="I661" s="270"/>
    </row>
    <row r="662" spans="2:9" ht="24" customHeight="1" x14ac:dyDescent="0.2">
      <c r="B662" s="267"/>
      <c r="C662" s="268"/>
      <c r="D662" s="268"/>
      <c r="E662" s="268"/>
      <c r="F662" s="268"/>
      <c r="G662" s="268"/>
      <c r="H662" s="269"/>
      <c r="I662" s="270"/>
    </row>
    <row r="663" spans="2:9" ht="24" customHeight="1" x14ac:dyDescent="0.2">
      <c r="B663" s="267"/>
      <c r="C663" s="268"/>
      <c r="D663" s="268"/>
      <c r="E663" s="268"/>
      <c r="F663" s="268"/>
      <c r="G663" s="268"/>
      <c r="H663" s="269"/>
      <c r="I663" s="270"/>
    </row>
    <row r="664" spans="2:9" ht="24" customHeight="1" x14ac:dyDescent="0.2">
      <c r="B664" s="267"/>
      <c r="C664" s="268"/>
      <c r="D664" s="268"/>
      <c r="E664" s="268"/>
      <c r="F664" s="268"/>
      <c r="G664" s="268"/>
      <c r="H664" s="269"/>
      <c r="I664" s="270"/>
    </row>
    <row r="665" spans="2:9" ht="24" customHeight="1" x14ac:dyDescent="0.2">
      <c r="B665" s="267"/>
      <c r="C665" s="268"/>
      <c r="D665" s="268"/>
      <c r="E665" s="268"/>
      <c r="F665" s="268"/>
      <c r="G665" s="268"/>
      <c r="H665" s="269"/>
      <c r="I665" s="270"/>
    </row>
    <row r="666" spans="2:9" ht="24" customHeight="1" x14ac:dyDescent="0.2">
      <c r="B666" s="267"/>
      <c r="C666" s="268"/>
      <c r="D666" s="268"/>
      <c r="E666" s="268"/>
      <c r="F666" s="268"/>
      <c r="G666" s="268"/>
      <c r="H666" s="269"/>
      <c r="I666" s="270"/>
    </row>
    <row r="667" spans="2:9" ht="24" customHeight="1" x14ac:dyDescent="0.2">
      <c r="B667" s="267"/>
      <c r="C667" s="268"/>
      <c r="D667" s="268"/>
      <c r="E667" s="268"/>
      <c r="F667" s="268"/>
      <c r="G667" s="268"/>
      <c r="H667" s="269"/>
      <c r="I667" s="270"/>
    </row>
    <row r="668" spans="2:9" ht="24" customHeight="1" x14ac:dyDescent="0.2">
      <c r="B668" s="267"/>
      <c r="C668" s="268"/>
      <c r="D668" s="268"/>
      <c r="E668" s="268"/>
      <c r="F668" s="268"/>
      <c r="G668" s="268"/>
      <c r="H668" s="269"/>
      <c r="I668" s="270"/>
    </row>
    <row r="669" spans="2:9" ht="24" customHeight="1" x14ac:dyDescent="0.2">
      <c r="B669" s="267"/>
      <c r="C669" s="268"/>
      <c r="D669" s="268"/>
      <c r="E669" s="268"/>
      <c r="F669" s="268"/>
      <c r="G669" s="268"/>
      <c r="H669" s="269"/>
      <c r="I669" s="270"/>
    </row>
    <row r="670" spans="2:9" ht="24" customHeight="1" x14ac:dyDescent="0.2">
      <c r="B670" s="267"/>
      <c r="C670" s="268"/>
      <c r="D670" s="268"/>
      <c r="E670" s="268"/>
      <c r="F670" s="268"/>
      <c r="G670" s="268"/>
      <c r="H670" s="269"/>
      <c r="I670" s="270"/>
    </row>
    <row r="671" spans="2:9" ht="24" customHeight="1" x14ac:dyDescent="0.2">
      <c r="B671" s="267"/>
      <c r="C671" s="268"/>
      <c r="D671" s="268"/>
      <c r="E671" s="268"/>
      <c r="F671" s="268"/>
      <c r="G671" s="268"/>
      <c r="H671" s="269"/>
      <c r="I671" s="270"/>
    </row>
    <row r="672" spans="2:9" ht="24" customHeight="1" x14ac:dyDescent="0.2">
      <c r="B672" s="267"/>
      <c r="C672" s="268"/>
      <c r="D672" s="268"/>
      <c r="E672" s="268"/>
      <c r="F672" s="268"/>
      <c r="G672" s="268"/>
      <c r="H672" s="269"/>
      <c r="I672" s="270"/>
    </row>
    <row r="673" spans="2:9" ht="24" customHeight="1" x14ac:dyDescent="0.2">
      <c r="B673" s="267"/>
      <c r="C673" s="268"/>
      <c r="D673" s="268"/>
      <c r="E673" s="268"/>
      <c r="F673" s="268"/>
      <c r="G673" s="268"/>
      <c r="H673" s="269"/>
      <c r="I673" s="270"/>
    </row>
    <row r="674" spans="2:9" ht="24" customHeight="1" x14ac:dyDescent="0.2">
      <c r="B674" s="267"/>
      <c r="C674" s="268"/>
      <c r="D674" s="268"/>
      <c r="E674" s="268"/>
      <c r="F674" s="268"/>
      <c r="G674" s="268"/>
      <c r="H674" s="269"/>
      <c r="I674" s="270"/>
    </row>
    <row r="675" spans="2:9" ht="24" customHeight="1" x14ac:dyDescent="0.2">
      <c r="B675" s="267"/>
      <c r="C675" s="268"/>
      <c r="D675" s="268"/>
      <c r="E675" s="268"/>
      <c r="F675" s="268"/>
      <c r="G675" s="268"/>
      <c r="H675" s="269"/>
      <c r="I675" s="270"/>
    </row>
    <row r="676" spans="2:9" ht="24" customHeight="1" x14ac:dyDescent="0.2">
      <c r="B676" s="267"/>
      <c r="C676" s="268"/>
      <c r="D676" s="268"/>
      <c r="E676" s="268"/>
      <c r="F676" s="268"/>
      <c r="G676" s="268"/>
      <c r="H676" s="269"/>
      <c r="I676" s="270"/>
    </row>
    <row r="677" spans="2:9" ht="24" customHeight="1" x14ac:dyDescent="0.2">
      <c r="B677" s="267"/>
      <c r="C677" s="268"/>
      <c r="D677" s="268"/>
      <c r="E677" s="268"/>
      <c r="F677" s="268"/>
      <c r="G677" s="268"/>
      <c r="H677" s="269"/>
      <c r="I677" s="270"/>
    </row>
    <row r="678" spans="2:9" ht="24" customHeight="1" x14ac:dyDescent="0.2">
      <c r="B678" s="267"/>
      <c r="C678" s="268"/>
      <c r="D678" s="268"/>
      <c r="E678" s="268"/>
      <c r="F678" s="268"/>
      <c r="G678" s="268"/>
      <c r="H678" s="269"/>
      <c r="I678" s="270"/>
    </row>
    <row r="679" spans="2:9" ht="24" customHeight="1" x14ac:dyDescent="0.2">
      <c r="B679" s="267"/>
      <c r="C679" s="268"/>
      <c r="D679" s="268"/>
      <c r="E679" s="268"/>
      <c r="F679" s="268"/>
      <c r="G679" s="268"/>
      <c r="H679" s="269"/>
      <c r="I679" s="270"/>
    </row>
    <row r="680" spans="2:9" ht="24" customHeight="1" x14ac:dyDescent="0.2">
      <c r="B680" s="267"/>
      <c r="C680" s="268"/>
      <c r="D680" s="268"/>
      <c r="E680" s="268"/>
      <c r="F680" s="268"/>
      <c r="G680" s="268"/>
      <c r="H680" s="269"/>
      <c r="I680" s="270"/>
    </row>
    <row r="681" spans="2:9" ht="24" customHeight="1" x14ac:dyDescent="0.2">
      <c r="B681" s="267"/>
      <c r="C681" s="268"/>
      <c r="D681" s="268"/>
      <c r="E681" s="268"/>
      <c r="F681" s="268"/>
      <c r="G681" s="268"/>
      <c r="H681" s="269"/>
      <c r="I681" s="270"/>
    </row>
    <row r="682" spans="2:9" ht="24" customHeight="1" x14ac:dyDescent="0.2">
      <c r="B682" s="267"/>
      <c r="C682" s="268"/>
      <c r="D682" s="268"/>
      <c r="E682" s="268"/>
      <c r="F682" s="268"/>
      <c r="G682" s="268"/>
      <c r="H682" s="269"/>
      <c r="I682" s="270"/>
    </row>
    <row r="683" spans="2:9" ht="24" customHeight="1" x14ac:dyDescent="0.2">
      <c r="B683" s="267"/>
      <c r="C683" s="268"/>
      <c r="D683" s="268"/>
      <c r="E683" s="268"/>
      <c r="F683" s="268"/>
      <c r="G683" s="268"/>
      <c r="H683" s="269"/>
      <c r="I683" s="270"/>
    </row>
    <row r="684" spans="2:9" ht="24" customHeight="1" x14ac:dyDescent="0.2">
      <c r="B684" s="267"/>
      <c r="C684" s="268"/>
      <c r="D684" s="268"/>
      <c r="E684" s="268"/>
      <c r="F684" s="268"/>
      <c r="G684" s="268"/>
      <c r="H684" s="269"/>
      <c r="I684" s="270"/>
    </row>
    <row r="685" spans="2:9" ht="24" customHeight="1" x14ac:dyDescent="0.2">
      <c r="B685" s="267"/>
      <c r="C685" s="268"/>
      <c r="D685" s="268"/>
      <c r="E685" s="268"/>
      <c r="F685" s="268"/>
      <c r="G685" s="268"/>
      <c r="H685" s="269"/>
      <c r="I685" s="270"/>
    </row>
    <row r="686" spans="2:9" ht="24" customHeight="1" x14ac:dyDescent="0.2">
      <c r="B686" s="267"/>
      <c r="C686" s="268"/>
      <c r="D686" s="268"/>
      <c r="E686" s="268"/>
      <c r="F686" s="268"/>
      <c r="G686" s="268"/>
      <c r="H686" s="269"/>
      <c r="I686" s="270"/>
    </row>
    <row r="687" spans="2:9" ht="24" customHeight="1" x14ac:dyDescent="0.2">
      <c r="B687" s="267"/>
      <c r="C687" s="268"/>
      <c r="D687" s="268"/>
      <c r="E687" s="268"/>
      <c r="F687" s="268"/>
      <c r="G687" s="268"/>
      <c r="H687" s="269"/>
      <c r="I687" s="270"/>
    </row>
    <row r="688" spans="2:9" ht="24" customHeight="1" x14ac:dyDescent="0.2">
      <c r="B688" s="267"/>
      <c r="C688" s="268"/>
      <c r="D688" s="268"/>
      <c r="E688" s="268"/>
      <c r="F688" s="268"/>
      <c r="G688" s="268"/>
      <c r="H688" s="269"/>
      <c r="I688" s="270"/>
    </row>
    <row r="689" spans="2:9" ht="24" customHeight="1" x14ac:dyDescent="0.2">
      <c r="B689" s="267"/>
      <c r="C689" s="268"/>
      <c r="D689" s="268"/>
      <c r="E689" s="268"/>
      <c r="F689" s="268"/>
      <c r="G689" s="268"/>
      <c r="H689" s="269"/>
      <c r="I689" s="270"/>
    </row>
    <row r="690" spans="2:9" ht="24" customHeight="1" x14ac:dyDescent="0.2">
      <c r="B690" s="267"/>
      <c r="C690" s="268"/>
      <c r="D690" s="268"/>
      <c r="E690" s="268"/>
      <c r="F690" s="268"/>
      <c r="G690" s="268"/>
      <c r="H690" s="269"/>
      <c r="I690" s="270"/>
    </row>
    <row r="691" spans="2:9" ht="24" customHeight="1" x14ac:dyDescent="0.2">
      <c r="B691" s="267"/>
      <c r="C691" s="268"/>
      <c r="D691" s="268"/>
      <c r="E691" s="268"/>
      <c r="F691" s="268"/>
      <c r="G691" s="268"/>
      <c r="H691" s="269"/>
      <c r="I691" s="270"/>
    </row>
    <row r="692" spans="2:9" ht="24" customHeight="1" x14ac:dyDescent="0.2">
      <c r="B692" s="267"/>
      <c r="C692" s="268"/>
      <c r="D692" s="268"/>
      <c r="E692" s="268"/>
      <c r="F692" s="268"/>
      <c r="G692" s="268"/>
      <c r="H692" s="269"/>
      <c r="I692" s="270"/>
    </row>
    <row r="693" spans="2:9" ht="24" customHeight="1" x14ac:dyDescent="0.2">
      <c r="B693" s="267"/>
      <c r="C693" s="268"/>
      <c r="D693" s="268"/>
      <c r="E693" s="268"/>
      <c r="F693" s="268"/>
      <c r="G693" s="268"/>
      <c r="H693" s="269"/>
      <c r="I693" s="270"/>
    </row>
    <row r="694" spans="2:9" ht="24" customHeight="1" x14ac:dyDescent="0.2">
      <c r="B694" s="267"/>
      <c r="C694" s="268"/>
      <c r="D694" s="268"/>
      <c r="E694" s="268"/>
      <c r="F694" s="268"/>
      <c r="G694" s="268"/>
      <c r="H694" s="269"/>
      <c r="I694" s="270"/>
    </row>
    <row r="695" spans="2:9" ht="24" customHeight="1" x14ac:dyDescent="0.2">
      <c r="B695" s="267"/>
      <c r="C695" s="268"/>
      <c r="D695" s="268"/>
      <c r="E695" s="268"/>
      <c r="F695" s="268"/>
      <c r="G695" s="268"/>
      <c r="H695" s="269"/>
      <c r="I695" s="270"/>
    </row>
    <row r="696" spans="2:9" ht="24" customHeight="1" x14ac:dyDescent="0.2">
      <c r="B696" s="267"/>
      <c r="C696" s="268"/>
      <c r="D696" s="268"/>
      <c r="E696" s="268"/>
      <c r="F696" s="268"/>
      <c r="G696" s="268"/>
      <c r="H696" s="269"/>
      <c r="I696" s="270"/>
    </row>
    <row r="697" spans="2:9" ht="24" customHeight="1" x14ac:dyDescent="0.2">
      <c r="B697" s="267"/>
      <c r="C697" s="268"/>
      <c r="D697" s="268"/>
      <c r="E697" s="268"/>
      <c r="F697" s="268"/>
      <c r="G697" s="268"/>
      <c r="H697" s="269"/>
      <c r="I697" s="270"/>
    </row>
    <row r="698" spans="2:9" ht="24" customHeight="1" x14ac:dyDescent="0.2">
      <c r="B698" s="267"/>
      <c r="C698" s="268"/>
      <c r="D698" s="268"/>
      <c r="E698" s="268"/>
      <c r="F698" s="268"/>
      <c r="G698" s="268"/>
      <c r="H698" s="269"/>
      <c r="I698" s="270"/>
    </row>
    <row r="699" spans="2:9" ht="24" customHeight="1" x14ac:dyDescent="0.2">
      <c r="B699" s="267"/>
      <c r="C699" s="268"/>
      <c r="D699" s="268"/>
      <c r="E699" s="268"/>
      <c r="F699" s="268"/>
      <c r="G699" s="268"/>
      <c r="H699" s="269"/>
      <c r="I699" s="270"/>
    </row>
    <row r="700" spans="2:9" ht="24" customHeight="1" x14ac:dyDescent="0.2">
      <c r="B700" s="267"/>
      <c r="C700" s="268"/>
      <c r="D700" s="268"/>
      <c r="E700" s="268"/>
      <c r="F700" s="268"/>
      <c r="G700" s="268"/>
      <c r="H700" s="269"/>
      <c r="I700" s="270"/>
    </row>
    <row r="701" spans="2:9" ht="24" customHeight="1" x14ac:dyDescent="0.2">
      <c r="B701" s="267"/>
      <c r="C701" s="268"/>
      <c r="D701" s="268"/>
      <c r="E701" s="268"/>
      <c r="F701" s="268"/>
      <c r="G701" s="268"/>
      <c r="H701" s="269"/>
      <c r="I701" s="270"/>
    </row>
    <row r="702" spans="2:9" ht="24" customHeight="1" x14ac:dyDescent="0.2">
      <c r="B702" s="267"/>
      <c r="C702" s="268"/>
      <c r="D702" s="268"/>
      <c r="E702" s="268"/>
      <c r="F702" s="268"/>
      <c r="G702" s="268"/>
      <c r="H702" s="269"/>
      <c r="I702" s="270"/>
    </row>
    <row r="703" spans="2:9" ht="24" customHeight="1" x14ac:dyDescent="0.2">
      <c r="B703" s="267"/>
      <c r="C703" s="268"/>
      <c r="D703" s="268"/>
      <c r="E703" s="268"/>
      <c r="F703" s="268"/>
      <c r="G703" s="268"/>
      <c r="H703" s="269"/>
      <c r="I703" s="270"/>
    </row>
    <row r="704" spans="2:9" ht="24" customHeight="1" x14ac:dyDescent="0.2">
      <c r="B704" s="267"/>
      <c r="C704" s="268"/>
      <c r="D704" s="268"/>
      <c r="E704" s="268"/>
      <c r="F704" s="268"/>
      <c r="G704" s="268"/>
      <c r="H704" s="269"/>
      <c r="I704" s="270"/>
    </row>
    <row r="705" spans="2:9" ht="24" customHeight="1" x14ac:dyDescent="0.2">
      <c r="B705" s="267"/>
      <c r="C705" s="268"/>
      <c r="D705" s="268"/>
      <c r="E705" s="268"/>
      <c r="F705" s="268"/>
      <c r="G705" s="268"/>
      <c r="H705" s="269"/>
      <c r="I705" s="270"/>
    </row>
    <row r="706" spans="2:9" ht="24" customHeight="1" x14ac:dyDescent="0.2">
      <c r="B706" s="267"/>
      <c r="C706" s="268"/>
      <c r="D706" s="268"/>
      <c r="E706" s="268"/>
      <c r="F706" s="268"/>
      <c r="G706" s="268"/>
      <c r="H706" s="269"/>
      <c r="I706" s="270"/>
    </row>
    <row r="707" spans="2:9" ht="24" customHeight="1" x14ac:dyDescent="0.2">
      <c r="B707" s="267"/>
      <c r="C707" s="268"/>
      <c r="D707" s="268"/>
      <c r="E707" s="268"/>
      <c r="F707" s="268"/>
      <c r="G707" s="268"/>
      <c r="H707" s="269"/>
      <c r="I707" s="270"/>
    </row>
    <row r="708" spans="2:9" ht="24" customHeight="1" x14ac:dyDescent="0.2">
      <c r="B708" s="267"/>
      <c r="C708" s="268"/>
      <c r="D708" s="268"/>
      <c r="E708" s="268"/>
      <c r="F708" s="268"/>
      <c r="G708" s="268"/>
      <c r="H708" s="269"/>
      <c r="I708" s="270"/>
    </row>
    <row r="709" spans="2:9" ht="24" customHeight="1" x14ac:dyDescent="0.2">
      <c r="B709" s="267"/>
      <c r="C709" s="268"/>
      <c r="D709" s="268"/>
      <c r="E709" s="268"/>
      <c r="F709" s="268"/>
      <c r="G709" s="268"/>
      <c r="H709" s="269"/>
      <c r="I709" s="270"/>
    </row>
    <row r="710" spans="2:9" ht="24" customHeight="1" x14ac:dyDescent="0.2">
      <c r="B710" s="267"/>
      <c r="C710" s="268"/>
      <c r="D710" s="268"/>
      <c r="E710" s="268"/>
      <c r="F710" s="268"/>
      <c r="G710" s="268"/>
      <c r="H710" s="269"/>
      <c r="I710" s="270"/>
    </row>
    <row r="711" spans="2:9" ht="24" customHeight="1" x14ac:dyDescent="0.2">
      <c r="B711" s="267"/>
      <c r="C711" s="268"/>
      <c r="D711" s="268"/>
      <c r="E711" s="268"/>
      <c r="F711" s="268"/>
      <c r="G711" s="268"/>
      <c r="H711" s="269"/>
      <c r="I711" s="270"/>
    </row>
    <row r="712" spans="2:9" ht="24" customHeight="1" x14ac:dyDescent="0.2">
      <c r="B712" s="267"/>
      <c r="C712" s="268"/>
      <c r="D712" s="268"/>
      <c r="E712" s="268"/>
      <c r="F712" s="268"/>
      <c r="G712" s="268"/>
      <c r="H712" s="269"/>
      <c r="I712" s="270"/>
    </row>
    <row r="713" spans="2:9" ht="24" customHeight="1" x14ac:dyDescent="0.2">
      <c r="B713" s="267"/>
      <c r="C713" s="268"/>
      <c r="D713" s="268"/>
      <c r="E713" s="268"/>
      <c r="F713" s="268"/>
      <c r="G713" s="268"/>
      <c r="H713" s="269"/>
      <c r="I713" s="270"/>
    </row>
    <row r="714" spans="2:9" ht="24" customHeight="1" x14ac:dyDescent="0.2">
      <c r="B714" s="267"/>
      <c r="C714" s="268"/>
      <c r="D714" s="268"/>
      <c r="E714" s="268"/>
      <c r="F714" s="268"/>
      <c r="G714" s="268"/>
      <c r="H714" s="269"/>
      <c r="I714" s="270"/>
    </row>
    <row r="715" spans="2:9" ht="24" customHeight="1" x14ac:dyDescent="0.2">
      <c r="B715" s="267"/>
      <c r="C715" s="268"/>
      <c r="D715" s="268"/>
      <c r="E715" s="268"/>
      <c r="F715" s="268"/>
      <c r="G715" s="268"/>
      <c r="H715" s="269"/>
      <c r="I715" s="270"/>
    </row>
    <row r="716" spans="2:9" ht="24" customHeight="1" x14ac:dyDescent="0.2">
      <c r="B716" s="267"/>
      <c r="C716" s="268"/>
      <c r="D716" s="268"/>
      <c r="E716" s="268"/>
      <c r="F716" s="268"/>
      <c r="G716" s="268"/>
      <c r="H716" s="269"/>
      <c r="I716" s="270"/>
    </row>
    <row r="717" spans="2:9" ht="24" customHeight="1" x14ac:dyDescent="0.2">
      <c r="B717" s="267"/>
      <c r="C717" s="268"/>
      <c r="D717" s="268"/>
      <c r="E717" s="268"/>
      <c r="F717" s="268"/>
      <c r="G717" s="268"/>
      <c r="H717" s="269"/>
      <c r="I717" s="270"/>
    </row>
    <row r="718" spans="2:9" ht="24" customHeight="1" x14ac:dyDescent="0.2">
      <c r="B718" s="267"/>
      <c r="C718" s="268"/>
      <c r="D718" s="268"/>
      <c r="E718" s="268"/>
      <c r="F718" s="268"/>
      <c r="G718" s="268"/>
      <c r="H718" s="269"/>
      <c r="I718" s="270"/>
    </row>
    <row r="719" spans="2:9" ht="24" customHeight="1" x14ac:dyDescent="0.2">
      <c r="B719" s="267"/>
      <c r="C719" s="268"/>
      <c r="D719" s="268"/>
      <c r="E719" s="268"/>
      <c r="F719" s="268"/>
      <c r="G719" s="268"/>
      <c r="H719" s="269"/>
      <c r="I719" s="270"/>
    </row>
    <row r="720" spans="2:9" ht="24" customHeight="1" x14ac:dyDescent="0.2">
      <c r="B720" s="267"/>
      <c r="C720" s="268"/>
      <c r="D720" s="268"/>
      <c r="E720" s="268"/>
      <c r="F720" s="268"/>
      <c r="G720" s="268"/>
      <c r="H720" s="269"/>
      <c r="I720" s="270"/>
    </row>
    <row r="721" spans="2:9" ht="24" customHeight="1" x14ac:dyDescent="0.2">
      <c r="B721" s="267"/>
      <c r="C721" s="268"/>
      <c r="D721" s="268"/>
      <c r="E721" s="268"/>
      <c r="F721" s="268"/>
      <c r="G721" s="268"/>
      <c r="H721" s="269"/>
      <c r="I721" s="270"/>
    </row>
    <row r="722" spans="2:9" ht="24" customHeight="1" x14ac:dyDescent="0.2">
      <c r="B722" s="267"/>
      <c r="C722" s="268"/>
      <c r="D722" s="268"/>
      <c r="E722" s="268"/>
      <c r="F722" s="268"/>
      <c r="G722" s="268"/>
      <c r="H722" s="269"/>
      <c r="I722" s="270"/>
    </row>
    <row r="723" spans="2:9" ht="24" customHeight="1" x14ac:dyDescent="0.2">
      <c r="B723" s="267"/>
      <c r="C723" s="268"/>
      <c r="D723" s="268"/>
      <c r="E723" s="268"/>
      <c r="F723" s="268"/>
      <c r="G723" s="268"/>
      <c r="H723" s="269"/>
      <c r="I723" s="270"/>
    </row>
    <row r="724" spans="2:9" ht="24" customHeight="1" x14ac:dyDescent="0.2">
      <c r="B724" s="267"/>
      <c r="C724" s="268"/>
      <c r="D724" s="268"/>
      <c r="E724" s="268"/>
      <c r="F724" s="268"/>
      <c r="G724" s="268"/>
      <c r="H724" s="269"/>
      <c r="I724" s="270"/>
    </row>
    <row r="725" spans="2:9" ht="24" customHeight="1" x14ac:dyDescent="0.2">
      <c r="B725" s="267"/>
      <c r="C725" s="268"/>
      <c r="D725" s="268"/>
      <c r="E725" s="268"/>
      <c r="F725" s="268"/>
      <c r="G725" s="268"/>
      <c r="H725" s="269"/>
      <c r="I725" s="270"/>
    </row>
    <row r="726" spans="2:9" ht="24" customHeight="1" x14ac:dyDescent="0.2">
      <c r="B726" s="267"/>
      <c r="C726" s="268"/>
      <c r="D726" s="268"/>
      <c r="E726" s="268"/>
      <c r="F726" s="268"/>
      <c r="G726" s="268"/>
      <c r="H726" s="269"/>
      <c r="I726" s="270"/>
    </row>
    <row r="727" spans="2:9" ht="24" customHeight="1" x14ac:dyDescent="0.2">
      <c r="B727" s="267"/>
      <c r="C727" s="268"/>
      <c r="D727" s="268"/>
      <c r="E727" s="268"/>
      <c r="F727" s="268"/>
      <c r="G727" s="268"/>
      <c r="H727" s="269"/>
      <c r="I727" s="270"/>
    </row>
    <row r="728" spans="2:9" ht="24" customHeight="1" x14ac:dyDescent="0.2">
      <c r="B728" s="267"/>
      <c r="C728" s="268"/>
      <c r="D728" s="268"/>
      <c r="E728" s="268"/>
      <c r="F728" s="268"/>
      <c r="G728" s="268"/>
      <c r="H728" s="269"/>
      <c r="I728" s="270"/>
    </row>
    <row r="729" spans="2:9" ht="24" customHeight="1" x14ac:dyDescent="0.2">
      <c r="B729" s="267"/>
      <c r="C729" s="268"/>
      <c r="D729" s="268"/>
      <c r="E729" s="268"/>
      <c r="F729" s="268"/>
      <c r="G729" s="268"/>
      <c r="H729" s="269"/>
      <c r="I729" s="270"/>
    </row>
    <row r="730" spans="2:9" ht="24" customHeight="1" x14ac:dyDescent="0.2">
      <c r="B730" s="267"/>
      <c r="C730" s="268"/>
      <c r="D730" s="268"/>
      <c r="E730" s="268"/>
      <c r="F730" s="268"/>
      <c r="G730" s="268"/>
      <c r="H730" s="269"/>
      <c r="I730" s="270"/>
    </row>
    <row r="731" spans="2:9" ht="24" customHeight="1" x14ac:dyDescent="0.2">
      <c r="B731" s="267"/>
      <c r="C731" s="268"/>
      <c r="D731" s="268"/>
      <c r="E731" s="268"/>
      <c r="F731" s="268"/>
      <c r="G731" s="268"/>
      <c r="H731" s="269"/>
      <c r="I731" s="270"/>
    </row>
    <row r="732" spans="2:9" ht="24" customHeight="1" x14ac:dyDescent="0.2">
      <c r="B732" s="267"/>
      <c r="C732" s="268"/>
      <c r="D732" s="268"/>
      <c r="E732" s="268"/>
      <c r="F732" s="268"/>
      <c r="G732" s="268"/>
      <c r="H732" s="269"/>
      <c r="I732" s="270"/>
    </row>
    <row r="733" spans="2:9" ht="24" customHeight="1" x14ac:dyDescent="0.2">
      <c r="B733" s="267"/>
      <c r="C733" s="268"/>
      <c r="D733" s="268"/>
      <c r="E733" s="268"/>
      <c r="F733" s="268"/>
      <c r="G733" s="268"/>
      <c r="H733" s="269"/>
      <c r="I733" s="270"/>
    </row>
    <row r="734" spans="2:9" ht="24" customHeight="1" x14ac:dyDescent="0.2">
      <c r="B734" s="267"/>
      <c r="C734" s="268"/>
      <c r="D734" s="268"/>
      <c r="E734" s="268"/>
      <c r="F734" s="268"/>
      <c r="G734" s="268"/>
      <c r="H734" s="269"/>
      <c r="I734" s="270"/>
    </row>
    <row r="735" spans="2:9" ht="24" customHeight="1" x14ac:dyDescent="0.2">
      <c r="B735" s="267"/>
      <c r="C735" s="268"/>
      <c r="D735" s="268"/>
      <c r="E735" s="268"/>
      <c r="F735" s="268"/>
      <c r="G735" s="268"/>
      <c r="H735" s="269"/>
      <c r="I735" s="270"/>
    </row>
    <row r="736" spans="2:9" ht="24" customHeight="1" x14ac:dyDescent="0.2">
      <c r="B736" s="267"/>
      <c r="C736" s="268"/>
      <c r="D736" s="268"/>
      <c r="E736" s="268"/>
      <c r="F736" s="268"/>
      <c r="G736" s="268"/>
      <c r="H736" s="269"/>
      <c r="I736" s="270"/>
    </row>
    <row r="737" spans="2:9" ht="24" customHeight="1" x14ac:dyDescent="0.2">
      <c r="B737" s="267"/>
      <c r="C737" s="268"/>
      <c r="D737" s="268"/>
      <c r="E737" s="268"/>
      <c r="F737" s="268"/>
      <c r="G737" s="268"/>
      <c r="H737" s="269"/>
      <c r="I737" s="270"/>
    </row>
    <row r="738" spans="2:9" ht="24" customHeight="1" x14ac:dyDescent="0.2">
      <c r="B738" s="267"/>
      <c r="C738" s="268"/>
      <c r="D738" s="268"/>
      <c r="E738" s="268"/>
      <c r="F738" s="268"/>
      <c r="G738" s="268"/>
      <c r="H738" s="269"/>
      <c r="I738" s="270"/>
    </row>
    <row r="739" spans="2:9" ht="24" customHeight="1" x14ac:dyDescent="0.2">
      <c r="B739" s="267"/>
      <c r="C739" s="268"/>
      <c r="D739" s="268"/>
      <c r="E739" s="268"/>
      <c r="F739" s="268"/>
      <c r="G739" s="268"/>
      <c r="H739" s="269"/>
      <c r="I739" s="270"/>
    </row>
    <row r="740" spans="2:9" ht="24" customHeight="1" x14ac:dyDescent="0.2">
      <c r="B740" s="267"/>
      <c r="C740" s="268"/>
      <c r="D740" s="268"/>
      <c r="E740" s="268"/>
      <c r="F740" s="268"/>
      <c r="G740" s="268"/>
      <c r="H740" s="269"/>
      <c r="I740" s="270"/>
    </row>
    <row r="741" spans="2:9" ht="24" customHeight="1" x14ac:dyDescent="0.2">
      <c r="B741" s="267"/>
      <c r="C741" s="268"/>
      <c r="D741" s="268"/>
      <c r="E741" s="268"/>
      <c r="F741" s="268"/>
      <c r="G741" s="268"/>
      <c r="H741" s="269"/>
      <c r="I741" s="270"/>
    </row>
    <row r="742" spans="2:9" ht="24" customHeight="1" x14ac:dyDescent="0.2">
      <c r="B742" s="267"/>
      <c r="C742" s="268"/>
      <c r="D742" s="268"/>
      <c r="E742" s="268"/>
      <c r="F742" s="268"/>
      <c r="G742" s="268"/>
      <c r="H742" s="269"/>
      <c r="I742" s="270"/>
    </row>
    <row r="743" spans="2:9" ht="24" customHeight="1" x14ac:dyDescent="0.2">
      <c r="B743" s="267"/>
      <c r="C743" s="268"/>
      <c r="D743" s="268"/>
      <c r="E743" s="268"/>
      <c r="F743" s="268"/>
      <c r="G743" s="268"/>
      <c r="H743" s="269"/>
      <c r="I743" s="270"/>
    </row>
    <row r="744" spans="2:9" ht="24" customHeight="1" x14ac:dyDescent="0.2">
      <c r="B744" s="267"/>
      <c r="C744" s="268"/>
      <c r="D744" s="268"/>
      <c r="E744" s="268"/>
      <c r="F744" s="268"/>
      <c r="G744" s="268"/>
      <c r="H744" s="269"/>
      <c r="I744" s="270"/>
    </row>
    <row r="745" spans="2:9" ht="24" customHeight="1" x14ac:dyDescent="0.2">
      <c r="B745" s="267"/>
      <c r="C745" s="268"/>
      <c r="D745" s="268"/>
      <c r="E745" s="268"/>
      <c r="F745" s="268"/>
      <c r="G745" s="268"/>
      <c r="H745" s="269"/>
      <c r="I745" s="270"/>
    </row>
    <row r="746" spans="2:9" ht="24" customHeight="1" x14ac:dyDescent="0.2">
      <c r="B746" s="267"/>
      <c r="C746" s="268"/>
      <c r="D746" s="268"/>
      <c r="E746" s="268"/>
      <c r="F746" s="268"/>
      <c r="G746" s="268"/>
      <c r="H746" s="269"/>
      <c r="I746" s="270"/>
    </row>
    <row r="747" spans="2:9" ht="24" customHeight="1" x14ac:dyDescent="0.2">
      <c r="B747" s="267"/>
      <c r="C747" s="268"/>
      <c r="D747" s="268"/>
      <c r="E747" s="268"/>
      <c r="F747" s="268"/>
      <c r="G747" s="268"/>
      <c r="H747" s="269"/>
      <c r="I747" s="270"/>
    </row>
    <row r="748" spans="2:9" ht="24" customHeight="1" x14ac:dyDescent="0.2">
      <c r="B748" s="267"/>
      <c r="C748" s="268"/>
      <c r="D748" s="268"/>
      <c r="E748" s="268"/>
      <c r="F748" s="268"/>
      <c r="G748" s="268"/>
      <c r="H748" s="269"/>
      <c r="I748" s="270"/>
    </row>
    <row r="749" spans="2:9" ht="24" customHeight="1" x14ac:dyDescent="0.2">
      <c r="B749" s="267"/>
      <c r="C749" s="268"/>
      <c r="D749" s="268"/>
      <c r="E749" s="268"/>
      <c r="F749" s="268"/>
      <c r="G749" s="268"/>
      <c r="H749" s="269"/>
      <c r="I749" s="270"/>
    </row>
    <row r="750" spans="2:9" ht="24" customHeight="1" x14ac:dyDescent="0.2">
      <c r="B750" s="267"/>
      <c r="C750" s="268"/>
      <c r="D750" s="268"/>
      <c r="E750" s="268"/>
      <c r="F750" s="268"/>
      <c r="G750" s="268"/>
      <c r="H750" s="269"/>
      <c r="I750" s="270"/>
    </row>
    <row r="751" spans="2:9" ht="24" customHeight="1" x14ac:dyDescent="0.2">
      <c r="B751" s="267"/>
      <c r="C751" s="268"/>
      <c r="D751" s="268"/>
      <c r="E751" s="268"/>
      <c r="F751" s="268"/>
      <c r="G751" s="268"/>
      <c r="H751" s="269"/>
      <c r="I751" s="270"/>
    </row>
    <row r="752" spans="2:9" ht="24" customHeight="1" x14ac:dyDescent="0.2">
      <c r="B752" s="267"/>
      <c r="C752" s="268"/>
      <c r="D752" s="268"/>
      <c r="E752" s="268"/>
      <c r="F752" s="268"/>
      <c r="G752" s="268"/>
      <c r="H752" s="269"/>
      <c r="I752" s="270"/>
    </row>
    <row r="753" spans="2:9" ht="24" customHeight="1" x14ac:dyDescent="0.2">
      <c r="B753" s="267"/>
      <c r="C753" s="268"/>
      <c r="D753" s="268"/>
      <c r="E753" s="268"/>
      <c r="F753" s="268"/>
      <c r="G753" s="268"/>
      <c r="H753" s="269"/>
      <c r="I753" s="270"/>
    </row>
    <row r="754" spans="2:9" ht="24" customHeight="1" x14ac:dyDescent="0.2">
      <c r="B754" s="267"/>
      <c r="C754" s="268"/>
      <c r="D754" s="268"/>
      <c r="E754" s="268"/>
      <c r="F754" s="268"/>
      <c r="G754" s="268"/>
      <c r="H754" s="269"/>
      <c r="I754" s="270"/>
    </row>
    <row r="755" spans="2:9" ht="24" customHeight="1" x14ac:dyDescent="0.2">
      <c r="B755" s="267"/>
      <c r="C755" s="268"/>
      <c r="D755" s="268"/>
      <c r="E755" s="268"/>
      <c r="F755" s="268"/>
      <c r="G755" s="268"/>
      <c r="H755" s="269"/>
      <c r="I755" s="270"/>
    </row>
    <row r="756" spans="2:9" ht="24" customHeight="1" x14ac:dyDescent="0.2">
      <c r="B756" s="267"/>
      <c r="C756" s="268"/>
      <c r="D756" s="268"/>
      <c r="E756" s="268"/>
      <c r="F756" s="268"/>
      <c r="G756" s="268"/>
      <c r="H756" s="269"/>
      <c r="I756" s="270"/>
    </row>
    <row r="757" spans="2:9" ht="24" customHeight="1" x14ac:dyDescent="0.2">
      <c r="B757" s="267"/>
      <c r="C757" s="268"/>
      <c r="D757" s="268"/>
      <c r="E757" s="268"/>
      <c r="F757" s="268"/>
      <c r="G757" s="268"/>
      <c r="H757" s="269"/>
      <c r="I757" s="270"/>
    </row>
    <row r="758" spans="2:9" ht="24" customHeight="1" x14ac:dyDescent="0.2">
      <c r="B758" s="267"/>
      <c r="C758" s="268"/>
      <c r="D758" s="268"/>
      <c r="E758" s="268"/>
      <c r="F758" s="268"/>
      <c r="G758" s="268"/>
      <c r="H758" s="269"/>
      <c r="I758" s="270"/>
    </row>
    <row r="759" spans="2:9" ht="24" customHeight="1" x14ac:dyDescent="0.2">
      <c r="B759" s="267"/>
      <c r="C759" s="268"/>
      <c r="D759" s="268"/>
      <c r="E759" s="268"/>
      <c r="F759" s="268"/>
      <c r="G759" s="268"/>
      <c r="H759" s="269"/>
      <c r="I759" s="270"/>
    </row>
    <row r="760" spans="2:9" ht="24" customHeight="1" x14ac:dyDescent="0.2">
      <c r="B760" s="267"/>
      <c r="C760" s="268"/>
      <c r="D760" s="268"/>
      <c r="E760" s="268"/>
      <c r="F760" s="268"/>
      <c r="G760" s="268"/>
      <c r="H760" s="269"/>
      <c r="I760" s="270"/>
    </row>
    <row r="761" spans="2:9" ht="24" customHeight="1" x14ac:dyDescent="0.2">
      <c r="B761" s="267"/>
      <c r="C761" s="268"/>
      <c r="D761" s="268"/>
      <c r="E761" s="268"/>
      <c r="F761" s="268"/>
      <c r="G761" s="268"/>
      <c r="H761" s="269"/>
      <c r="I761" s="270"/>
    </row>
    <row r="762" spans="2:9" ht="24" customHeight="1" x14ac:dyDescent="0.2">
      <c r="B762" s="267"/>
      <c r="C762" s="268"/>
      <c r="D762" s="268"/>
      <c r="E762" s="268"/>
      <c r="F762" s="268"/>
      <c r="G762" s="268"/>
      <c r="H762" s="269"/>
      <c r="I762" s="270"/>
    </row>
    <row r="763" spans="2:9" ht="24" customHeight="1" x14ac:dyDescent="0.2">
      <c r="B763" s="267"/>
      <c r="C763" s="268"/>
      <c r="D763" s="268"/>
      <c r="E763" s="268"/>
      <c r="F763" s="268"/>
      <c r="G763" s="268"/>
      <c r="H763" s="269"/>
      <c r="I763" s="270"/>
    </row>
    <row r="764" spans="2:9" ht="24" customHeight="1" x14ac:dyDescent="0.2">
      <c r="B764" s="267"/>
      <c r="C764" s="268"/>
      <c r="D764" s="268"/>
      <c r="E764" s="268"/>
      <c r="F764" s="268"/>
      <c r="G764" s="268"/>
      <c r="H764" s="269"/>
      <c r="I764" s="270"/>
    </row>
    <row r="765" spans="2:9" ht="24" customHeight="1" x14ac:dyDescent="0.2">
      <c r="B765" s="267"/>
      <c r="C765" s="268"/>
      <c r="D765" s="268"/>
      <c r="E765" s="268"/>
      <c r="F765" s="268"/>
      <c r="G765" s="268"/>
      <c r="H765" s="269"/>
      <c r="I765" s="270"/>
    </row>
    <row r="766" spans="2:9" ht="24" customHeight="1" x14ac:dyDescent="0.2">
      <c r="B766" s="267"/>
      <c r="C766" s="268"/>
      <c r="D766" s="268"/>
      <c r="E766" s="268"/>
      <c r="F766" s="268"/>
      <c r="G766" s="268"/>
      <c r="H766" s="269"/>
      <c r="I766" s="270"/>
    </row>
    <row r="767" spans="2:9" ht="24" customHeight="1" x14ac:dyDescent="0.2">
      <c r="B767" s="267"/>
      <c r="C767" s="268"/>
      <c r="D767" s="268"/>
      <c r="E767" s="268"/>
      <c r="F767" s="268"/>
      <c r="G767" s="268"/>
      <c r="H767" s="269"/>
      <c r="I767" s="270"/>
    </row>
    <row r="768" spans="2:9" ht="24" customHeight="1" x14ac:dyDescent="0.2">
      <c r="B768" s="267"/>
      <c r="C768" s="268"/>
      <c r="D768" s="268"/>
      <c r="E768" s="268"/>
      <c r="F768" s="268"/>
      <c r="G768" s="268"/>
      <c r="H768" s="269"/>
      <c r="I768" s="270"/>
    </row>
    <row r="769" spans="2:9" ht="24" customHeight="1" x14ac:dyDescent="0.2">
      <c r="B769" s="267"/>
      <c r="C769" s="268"/>
      <c r="D769" s="268"/>
      <c r="E769" s="268"/>
      <c r="F769" s="268"/>
      <c r="G769" s="268"/>
      <c r="H769" s="269"/>
      <c r="I769" s="270"/>
    </row>
    <row r="770" spans="2:9" ht="24" customHeight="1" x14ac:dyDescent="0.2">
      <c r="B770" s="267"/>
      <c r="C770" s="268"/>
      <c r="D770" s="268"/>
      <c r="E770" s="268"/>
      <c r="F770" s="268"/>
      <c r="G770" s="268"/>
      <c r="H770" s="269"/>
      <c r="I770" s="270"/>
    </row>
    <row r="771" spans="2:9" ht="24" customHeight="1" x14ac:dyDescent="0.2">
      <c r="B771" s="267"/>
      <c r="C771" s="268"/>
      <c r="D771" s="268"/>
      <c r="E771" s="268"/>
      <c r="F771" s="268"/>
      <c r="G771" s="268"/>
      <c r="H771" s="269"/>
      <c r="I771" s="270"/>
    </row>
    <row r="772" spans="2:9" ht="24" customHeight="1" x14ac:dyDescent="0.2">
      <c r="B772" s="267"/>
      <c r="C772" s="268"/>
      <c r="D772" s="268"/>
      <c r="E772" s="268"/>
      <c r="F772" s="268"/>
      <c r="G772" s="268"/>
      <c r="H772" s="269"/>
      <c r="I772" s="270"/>
    </row>
    <row r="773" spans="2:9" ht="24" customHeight="1" x14ac:dyDescent="0.2">
      <c r="B773" s="267"/>
      <c r="C773" s="268"/>
      <c r="D773" s="268"/>
      <c r="E773" s="268"/>
      <c r="F773" s="268"/>
      <c r="G773" s="268"/>
      <c r="H773" s="269"/>
      <c r="I773" s="270"/>
    </row>
    <row r="774" spans="2:9" ht="24" customHeight="1" x14ac:dyDescent="0.2">
      <c r="B774" s="267"/>
      <c r="C774" s="268"/>
      <c r="D774" s="268"/>
      <c r="E774" s="268"/>
      <c r="F774" s="268"/>
      <c r="G774" s="268"/>
      <c r="H774" s="269"/>
      <c r="I774" s="270"/>
    </row>
    <row r="775" spans="2:9" ht="24" customHeight="1" x14ac:dyDescent="0.2">
      <c r="B775" s="267"/>
      <c r="C775" s="268"/>
      <c r="D775" s="268"/>
      <c r="E775" s="268"/>
      <c r="F775" s="268"/>
      <c r="G775" s="268"/>
      <c r="H775" s="269"/>
      <c r="I775" s="270"/>
    </row>
    <row r="776" spans="2:9" ht="24" customHeight="1" x14ac:dyDescent="0.2">
      <c r="B776" s="267"/>
      <c r="C776" s="268"/>
      <c r="D776" s="268"/>
      <c r="E776" s="268"/>
      <c r="F776" s="268"/>
      <c r="G776" s="268"/>
      <c r="H776" s="269"/>
      <c r="I776" s="270"/>
    </row>
    <row r="777" spans="2:9" ht="24" customHeight="1" x14ac:dyDescent="0.2">
      <c r="B777" s="267"/>
      <c r="C777" s="268"/>
      <c r="D777" s="268"/>
      <c r="E777" s="268"/>
      <c r="F777" s="268"/>
      <c r="G777" s="268"/>
      <c r="H777" s="269"/>
      <c r="I777" s="270"/>
    </row>
    <row r="778" spans="2:9" ht="24" customHeight="1" x14ac:dyDescent="0.2">
      <c r="B778" s="267"/>
      <c r="C778" s="268"/>
      <c r="D778" s="268"/>
      <c r="E778" s="268"/>
      <c r="F778" s="268"/>
      <c r="G778" s="268"/>
      <c r="H778" s="269"/>
      <c r="I778" s="270"/>
    </row>
    <row r="779" spans="2:9" ht="24" customHeight="1" x14ac:dyDescent="0.2">
      <c r="B779" s="267"/>
      <c r="C779" s="268"/>
      <c r="D779" s="268"/>
      <c r="E779" s="268"/>
      <c r="F779" s="268"/>
      <c r="G779" s="268"/>
      <c r="H779" s="269"/>
      <c r="I779" s="270"/>
    </row>
    <row r="780" spans="2:9" ht="24" customHeight="1" x14ac:dyDescent="0.2">
      <c r="B780" s="267"/>
      <c r="C780" s="268"/>
      <c r="D780" s="268"/>
      <c r="E780" s="268"/>
      <c r="F780" s="268"/>
      <c r="G780" s="268"/>
      <c r="H780" s="269"/>
      <c r="I780" s="270"/>
    </row>
    <row r="781" spans="2:9" ht="24" customHeight="1" x14ac:dyDescent="0.2">
      <c r="B781" s="267"/>
      <c r="C781" s="268"/>
      <c r="D781" s="268"/>
      <c r="E781" s="268"/>
      <c r="F781" s="268"/>
      <c r="G781" s="268"/>
      <c r="H781" s="269"/>
      <c r="I781" s="270"/>
    </row>
    <row r="782" spans="2:9" ht="24" customHeight="1" x14ac:dyDescent="0.2">
      <c r="B782" s="267"/>
      <c r="C782" s="268"/>
      <c r="D782" s="268"/>
      <c r="E782" s="268"/>
      <c r="F782" s="268"/>
      <c r="G782" s="268"/>
      <c r="H782" s="269"/>
      <c r="I782" s="270"/>
    </row>
    <row r="783" spans="2:9" ht="24" customHeight="1" x14ac:dyDescent="0.2">
      <c r="B783" s="267"/>
      <c r="C783" s="268"/>
      <c r="D783" s="268"/>
      <c r="E783" s="268"/>
      <c r="F783" s="268"/>
      <c r="G783" s="268"/>
      <c r="H783" s="269"/>
      <c r="I783" s="270"/>
    </row>
    <row r="784" spans="2:9" ht="24" customHeight="1" x14ac:dyDescent="0.2">
      <c r="B784" s="267"/>
      <c r="C784" s="268"/>
      <c r="D784" s="268"/>
      <c r="E784" s="268"/>
      <c r="F784" s="268"/>
      <c r="G784" s="268"/>
      <c r="H784" s="269"/>
      <c r="I784" s="270"/>
    </row>
    <row r="785" spans="2:9" ht="24" customHeight="1" x14ac:dyDescent="0.2">
      <c r="B785" s="267"/>
      <c r="C785" s="268"/>
      <c r="D785" s="268"/>
      <c r="E785" s="268"/>
      <c r="F785" s="268"/>
      <c r="G785" s="268"/>
      <c r="H785" s="269"/>
      <c r="I785" s="270"/>
    </row>
    <row r="786" spans="2:9" ht="24" customHeight="1" x14ac:dyDescent="0.2">
      <c r="B786" s="267"/>
      <c r="C786" s="268"/>
      <c r="D786" s="268"/>
      <c r="E786" s="268"/>
      <c r="F786" s="268"/>
      <c r="G786" s="268"/>
      <c r="H786" s="269"/>
      <c r="I786" s="270"/>
    </row>
    <row r="787" spans="2:9" ht="24" customHeight="1" x14ac:dyDescent="0.2">
      <c r="B787" s="267"/>
      <c r="C787" s="268"/>
      <c r="D787" s="268"/>
      <c r="E787" s="268"/>
      <c r="F787" s="268"/>
      <c r="G787" s="268"/>
      <c r="H787" s="269"/>
      <c r="I787" s="270"/>
    </row>
    <row r="788" spans="2:9" ht="24" customHeight="1" x14ac:dyDescent="0.2">
      <c r="B788" s="267"/>
      <c r="C788" s="268"/>
      <c r="D788" s="268"/>
      <c r="E788" s="268"/>
      <c r="F788" s="268"/>
      <c r="G788" s="268"/>
      <c r="H788" s="269"/>
      <c r="I788" s="270"/>
    </row>
    <row r="789" spans="2:9" ht="24" customHeight="1" x14ac:dyDescent="0.2">
      <c r="B789" s="267"/>
      <c r="C789" s="268"/>
      <c r="D789" s="268"/>
      <c r="E789" s="268"/>
      <c r="F789" s="268"/>
      <c r="G789" s="268"/>
      <c r="H789" s="269"/>
      <c r="I789" s="270"/>
    </row>
    <row r="790" spans="2:9" ht="24" customHeight="1" x14ac:dyDescent="0.2">
      <c r="B790" s="267"/>
      <c r="C790" s="268"/>
      <c r="D790" s="268"/>
      <c r="E790" s="268"/>
      <c r="F790" s="268"/>
      <c r="G790" s="268"/>
      <c r="H790" s="269"/>
      <c r="I790" s="270"/>
    </row>
    <row r="791" spans="2:9" ht="24" customHeight="1" x14ac:dyDescent="0.2">
      <c r="B791" s="267"/>
      <c r="C791" s="268"/>
      <c r="D791" s="268"/>
      <c r="E791" s="268"/>
      <c r="F791" s="268"/>
      <c r="G791" s="268"/>
      <c r="H791" s="269"/>
      <c r="I791" s="270"/>
    </row>
    <row r="792" spans="2:9" ht="24" customHeight="1" x14ac:dyDescent="0.2">
      <c r="B792" s="267"/>
      <c r="C792" s="268"/>
      <c r="D792" s="268"/>
      <c r="E792" s="268"/>
      <c r="F792" s="268"/>
      <c r="G792" s="268"/>
      <c r="H792" s="269"/>
      <c r="I792" s="270"/>
    </row>
    <row r="793" spans="2:9" ht="24" customHeight="1" x14ac:dyDescent="0.2">
      <c r="B793" s="267"/>
      <c r="C793" s="268"/>
      <c r="D793" s="268"/>
      <c r="E793" s="268"/>
      <c r="F793" s="268"/>
      <c r="G793" s="268"/>
      <c r="H793" s="269"/>
      <c r="I793" s="270"/>
    </row>
    <row r="794" spans="2:9" ht="24" customHeight="1" x14ac:dyDescent="0.2">
      <c r="B794" s="267"/>
      <c r="C794" s="268"/>
      <c r="D794" s="268"/>
      <c r="E794" s="268"/>
      <c r="F794" s="268"/>
      <c r="G794" s="268"/>
      <c r="H794" s="269"/>
      <c r="I794" s="270"/>
    </row>
    <row r="795" spans="2:9" ht="24" customHeight="1" x14ac:dyDescent="0.2">
      <c r="B795" s="267"/>
      <c r="C795" s="268"/>
      <c r="D795" s="268"/>
      <c r="E795" s="268"/>
      <c r="F795" s="268"/>
      <c r="G795" s="268"/>
      <c r="H795" s="269"/>
      <c r="I795" s="270"/>
    </row>
    <row r="796" spans="2:9" ht="24" customHeight="1" x14ac:dyDescent="0.2">
      <c r="B796" s="267"/>
      <c r="C796" s="268"/>
      <c r="D796" s="268"/>
      <c r="E796" s="268"/>
      <c r="F796" s="268"/>
      <c r="G796" s="268"/>
      <c r="H796" s="269"/>
      <c r="I796" s="270"/>
    </row>
    <row r="797" spans="2:9" ht="24" customHeight="1" x14ac:dyDescent="0.2">
      <c r="B797" s="267"/>
      <c r="C797" s="268"/>
      <c r="D797" s="268"/>
      <c r="E797" s="268"/>
      <c r="F797" s="268"/>
      <c r="G797" s="268"/>
      <c r="H797" s="269"/>
      <c r="I797" s="270"/>
    </row>
    <row r="798" spans="2:9" ht="24" customHeight="1" x14ac:dyDescent="0.2">
      <c r="B798" s="267"/>
      <c r="C798" s="268"/>
      <c r="D798" s="268"/>
      <c r="E798" s="268"/>
      <c r="F798" s="268"/>
      <c r="G798" s="268"/>
      <c r="H798" s="269"/>
      <c r="I798" s="270"/>
    </row>
    <row r="799" spans="2:9" ht="24" customHeight="1" x14ac:dyDescent="0.2">
      <c r="B799" s="267"/>
      <c r="C799" s="268"/>
      <c r="D799" s="268"/>
      <c r="E799" s="268"/>
      <c r="F799" s="268"/>
      <c r="G799" s="268"/>
      <c r="H799" s="269"/>
      <c r="I799" s="270"/>
    </row>
    <row r="800" spans="2:9" ht="24" customHeight="1" x14ac:dyDescent="0.2">
      <c r="B800" s="267"/>
      <c r="C800" s="268"/>
      <c r="D800" s="268"/>
      <c r="E800" s="268"/>
      <c r="F800" s="268"/>
      <c r="G800" s="268"/>
      <c r="H800" s="269"/>
      <c r="I800" s="270"/>
    </row>
    <row r="801" spans="2:9" ht="24" customHeight="1" x14ac:dyDescent="0.2">
      <c r="B801" s="267"/>
      <c r="C801" s="268"/>
      <c r="D801" s="268"/>
      <c r="E801" s="268"/>
      <c r="F801" s="268"/>
      <c r="G801" s="268"/>
      <c r="H801" s="269"/>
      <c r="I801" s="270"/>
    </row>
    <row r="802" spans="2:9" ht="24" customHeight="1" x14ac:dyDescent="0.2">
      <c r="B802" s="267"/>
      <c r="C802" s="268"/>
      <c r="D802" s="268"/>
      <c r="E802" s="268"/>
      <c r="F802" s="268"/>
      <c r="G802" s="268"/>
      <c r="H802" s="269"/>
      <c r="I802" s="270"/>
    </row>
    <row r="803" spans="2:9" ht="24" customHeight="1" x14ac:dyDescent="0.2">
      <c r="B803" s="267"/>
      <c r="C803" s="268"/>
      <c r="D803" s="268"/>
      <c r="E803" s="268"/>
      <c r="F803" s="268"/>
      <c r="G803" s="268"/>
      <c r="H803" s="269"/>
      <c r="I803" s="270"/>
    </row>
    <row r="804" spans="2:9" ht="24" customHeight="1" x14ac:dyDescent="0.2">
      <c r="B804" s="267"/>
      <c r="C804" s="268"/>
      <c r="D804" s="268"/>
      <c r="E804" s="268"/>
      <c r="F804" s="268"/>
      <c r="G804" s="268"/>
      <c r="H804" s="269"/>
      <c r="I804" s="270"/>
    </row>
    <row r="805" spans="2:9" ht="24" customHeight="1" x14ac:dyDescent="0.2">
      <c r="B805" s="267"/>
      <c r="C805" s="268"/>
      <c r="D805" s="268"/>
      <c r="E805" s="268"/>
      <c r="F805" s="268"/>
      <c r="G805" s="268"/>
      <c r="H805" s="269"/>
      <c r="I805" s="270"/>
    </row>
    <row r="806" spans="2:9" ht="24" customHeight="1" x14ac:dyDescent="0.2">
      <c r="B806" s="267"/>
      <c r="C806" s="268"/>
      <c r="D806" s="268"/>
      <c r="E806" s="268"/>
      <c r="F806" s="268"/>
      <c r="G806" s="268"/>
      <c r="H806" s="269"/>
      <c r="I806" s="270"/>
    </row>
    <row r="807" spans="2:9" ht="24" customHeight="1" x14ac:dyDescent="0.2">
      <c r="B807" s="267"/>
      <c r="C807" s="268"/>
      <c r="D807" s="268"/>
      <c r="E807" s="268"/>
      <c r="F807" s="268"/>
      <c r="G807" s="268"/>
      <c r="H807" s="269"/>
      <c r="I807" s="270"/>
    </row>
    <row r="808" spans="2:9" ht="24" customHeight="1" x14ac:dyDescent="0.2">
      <c r="B808" s="267"/>
      <c r="C808" s="268"/>
      <c r="D808" s="268"/>
      <c r="E808" s="268"/>
      <c r="F808" s="268"/>
      <c r="G808" s="268"/>
      <c r="H808" s="269"/>
      <c r="I808" s="270"/>
    </row>
    <row r="809" spans="2:9" ht="24" customHeight="1" x14ac:dyDescent="0.2">
      <c r="B809" s="267"/>
      <c r="C809" s="268"/>
      <c r="D809" s="268"/>
      <c r="E809" s="268"/>
      <c r="F809" s="268"/>
      <c r="G809" s="268"/>
      <c r="H809" s="269"/>
      <c r="I809" s="270"/>
    </row>
    <row r="810" spans="2:9" ht="24" customHeight="1" x14ac:dyDescent="0.2">
      <c r="B810" s="267"/>
      <c r="C810" s="268"/>
      <c r="D810" s="268"/>
      <c r="E810" s="268"/>
      <c r="F810" s="268"/>
      <c r="G810" s="268"/>
      <c r="H810" s="269"/>
      <c r="I810" s="270"/>
    </row>
    <row r="811" spans="2:9" ht="24" customHeight="1" x14ac:dyDescent="0.2">
      <c r="B811" s="267"/>
      <c r="C811" s="268"/>
      <c r="D811" s="268"/>
      <c r="E811" s="268"/>
      <c r="F811" s="268"/>
      <c r="G811" s="268"/>
      <c r="H811" s="269"/>
      <c r="I811" s="270"/>
    </row>
    <row r="812" spans="2:9" ht="24" customHeight="1" x14ac:dyDescent="0.2">
      <c r="B812" s="267"/>
      <c r="C812" s="268"/>
      <c r="D812" s="268"/>
      <c r="E812" s="268"/>
      <c r="F812" s="268"/>
      <c r="G812" s="268"/>
      <c r="H812" s="269"/>
      <c r="I812" s="270"/>
    </row>
    <row r="813" spans="2:9" ht="24" customHeight="1" x14ac:dyDescent="0.2">
      <c r="B813" s="267"/>
      <c r="C813" s="268"/>
      <c r="D813" s="268"/>
      <c r="E813" s="268"/>
      <c r="F813" s="268"/>
      <c r="G813" s="268"/>
      <c r="H813" s="269"/>
      <c r="I813" s="270"/>
    </row>
    <row r="814" spans="2:9" ht="24" customHeight="1" x14ac:dyDescent="0.2">
      <c r="B814" s="267"/>
      <c r="C814" s="268"/>
      <c r="D814" s="268"/>
      <c r="E814" s="268"/>
      <c r="F814" s="268"/>
      <c r="G814" s="268"/>
      <c r="H814" s="269"/>
      <c r="I814" s="270"/>
    </row>
    <row r="815" spans="2:9" ht="24" customHeight="1" x14ac:dyDescent="0.2">
      <c r="B815" s="267"/>
      <c r="C815" s="268"/>
      <c r="D815" s="268"/>
      <c r="E815" s="268"/>
      <c r="F815" s="268"/>
      <c r="G815" s="268"/>
      <c r="H815" s="269"/>
      <c r="I815" s="270"/>
    </row>
    <row r="816" spans="2:9" ht="24" customHeight="1" x14ac:dyDescent="0.2">
      <c r="B816" s="267"/>
      <c r="C816" s="268"/>
      <c r="D816" s="268"/>
      <c r="E816" s="268"/>
      <c r="F816" s="268"/>
      <c r="G816" s="268"/>
      <c r="H816" s="269"/>
      <c r="I816" s="270"/>
    </row>
    <row r="817" spans="2:9" ht="24" customHeight="1" x14ac:dyDescent="0.2">
      <c r="B817" s="267"/>
      <c r="C817" s="268"/>
      <c r="D817" s="268"/>
      <c r="E817" s="268"/>
      <c r="F817" s="268"/>
      <c r="G817" s="268"/>
      <c r="H817" s="269"/>
      <c r="I817" s="270"/>
    </row>
    <row r="818" spans="2:9" ht="24" customHeight="1" x14ac:dyDescent="0.2">
      <c r="B818" s="267"/>
      <c r="C818" s="268"/>
      <c r="D818" s="268"/>
      <c r="E818" s="268"/>
      <c r="F818" s="268"/>
      <c r="G818" s="268"/>
      <c r="H818" s="269"/>
      <c r="I818" s="270"/>
    </row>
    <row r="819" spans="2:9" ht="24" customHeight="1" x14ac:dyDescent="0.2">
      <c r="B819" s="267"/>
      <c r="C819" s="268"/>
      <c r="D819" s="268"/>
      <c r="E819" s="268"/>
      <c r="F819" s="268"/>
      <c r="G819" s="268"/>
      <c r="H819" s="269"/>
      <c r="I819" s="270"/>
    </row>
    <row r="820" spans="2:9" ht="24" customHeight="1" x14ac:dyDescent="0.2">
      <c r="B820" s="267"/>
      <c r="C820" s="268"/>
      <c r="D820" s="268"/>
      <c r="E820" s="268"/>
      <c r="F820" s="268"/>
      <c r="G820" s="268"/>
      <c r="H820" s="269"/>
      <c r="I820" s="270"/>
    </row>
    <row r="821" spans="2:9" ht="24" customHeight="1" x14ac:dyDescent="0.2">
      <c r="B821" s="267"/>
      <c r="C821" s="268"/>
      <c r="D821" s="268"/>
      <c r="E821" s="268"/>
      <c r="F821" s="268"/>
      <c r="G821" s="268"/>
      <c r="H821" s="269"/>
      <c r="I821" s="270"/>
    </row>
    <row r="822" spans="2:9" ht="24" customHeight="1" x14ac:dyDescent="0.2">
      <c r="B822" s="267"/>
      <c r="C822" s="268"/>
      <c r="D822" s="268"/>
      <c r="E822" s="268"/>
      <c r="F822" s="268"/>
      <c r="G822" s="268"/>
      <c r="H822" s="269"/>
      <c r="I822" s="270"/>
    </row>
    <row r="823" spans="2:9" ht="24" customHeight="1" x14ac:dyDescent="0.2">
      <c r="B823" s="267"/>
      <c r="C823" s="268"/>
      <c r="D823" s="268"/>
      <c r="E823" s="268"/>
      <c r="F823" s="268"/>
      <c r="G823" s="268"/>
      <c r="H823" s="269"/>
      <c r="I823" s="270"/>
    </row>
    <row r="824" spans="2:9" ht="24" customHeight="1" x14ac:dyDescent="0.2">
      <c r="B824" s="267"/>
      <c r="C824" s="268"/>
      <c r="D824" s="268"/>
      <c r="E824" s="268"/>
      <c r="F824" s="268"/>
      <c r="G824" s="268"/>
      <c r="H824" s="269"/>
      <c r="I824" s="270"/>
    </row>
    <row r="825" spans="2:9" ht="24" customHeight="1" x14ac:dyDescent="0.2">
      <c r="B825" s="267"/>
      <c r="C825" s="268"/>
      <c r="D825" s="268"/>
      <c r="E825" s="268"/>
      <c r="F825" s="268"/>
      <c r="G825" s="268"/>
      <c r="H825" s="269"/>
      <c r="I825" s="270"/>
    </row>
    <row r="826" spans="2:9" ht="24" customHeight="1" x14ac:dyDescent="0.2">
      <c r="B826" s="267"/>
      <c r="C826" s="268"/>
      <c r="D826" s="268"/>
      <c r="E826" s="268"/>
      <c r="F826" s="268"/>
      <c r="G826" s="268"/>
      <c r="H826" s="269"/>
      <c r="I826" s="270"/>
    </row>
    <row r="827" spans="2:9" ht="24" customHeight="1" x14ac:dyDescent="0.2">
      <c r="B827" s="267"/>
      <c r="C827" s="268"/>
      <c r="D827" s="268"/>
      <c r="E827" s="268"/>
      <c r="F827" s="268"/>
      <c r="G827" s="268"/>
      <c r="H827" s="269"/>
      <c r="I827" s="270"/>
    </row>
    <row r="828" spans="2:9" ht="24" customHeight="1" x14ac:dyDescent="0.2">
      <c r="B828" s="267"/>
      <c r="C828" s="268"/>
      <c r="D828" s="268"/>
      <c r="E828" s="268"/>
      <c r="F828" s="268"/>
      <c r="G828" s="268"/>
      <c r="H828" s="269"/>
      <c r="I828" s="270"/>
    </row>
    <row r="829" spans="2:9" ht="24" customHeight="1" x14ac:dyDescent="0.2">
      <c r="B829" s="267"/>
      <c r="C829" s="268"/>
      <c r="D829" s="268"/>
      <c r="E829" s="268"/>
      <c r="F829" s="268"/>
      <c r="G829" s="268"/>
      <c r="H829" s="269"/>
      <c r="I829" s="270"/>
    </row>
    <row r="830" spans="2:9" ht="24" customHeight="1" x14ac:dyDescent="0.2">
      <c r="B830" s="267"/>
      <c r="C830" s="268"/>
      <c r="D830" s="268"/>
      <c r="E830" s="268"/>
      <c r="F830" s="268"/>
      <c r="G830" s="268"/>
      <c r="H830" s="269"/>
      <c r="I830" s="270"/>
    </row>
    <row r="831" spans="2:9" ht="24" customHeight="1" x14ac:dyDescent="0.2">
      <c r="B831" s="267"/>
      <c r="C831" s="268"/>
      <c r="D831" s="268"/>
      <c r="E831" s="268"/>
      <c r="F831" s="268"/>
      <c r="G831" s="268"/>
      <c r="H831" s="269"/>
      <c r="I831" s="270"/>
    </row>
    <row r="832" spans="2:9" ht="24" customHeight="1" x14ac:dyDescent="0.2">
      <c r="B832" s="267"/>
      <c r="C832" s="268"/>
      <c r="D832" s="268"/>
      <c r="E832" s="268"/>
      <c r="F832" s="268"/>
      <c r="G832" s="268"/>
      <c r="H832" s="269"/>
      <c r="I832" s="270"/>
    </row>
    <row r="833" spans="2:9" ht="24" customHeight="1" x14ac:dyDescent="0.2">
      <c r="B833" s="267"/>
      <c r="C833" s="268"/>
      <c r="D833" s="268"/>
      <c r="E833" s="268"/>
      <c r="F833" s="268"/>
      <c r="G833" s="268"/>
      <c r="H833" s="269"/>
      <c r="I833" s="270"/>
    </row>
    <row r="834" spans="2:9" ht="24" customHeight="1" x14ac:dyDescent="0.2">
      <c r="B834" s="267"/>
      <c r="C834" s="268"/>
      <c r="D834" s="268"/>
      <c r="E834" s="268"/>
      <c r="F834" s="268"/>
      <c r="G834" s="268"/>
      <c r="H834" s="269"/>
      <c r="I834" s="270"/>
    </row>
    <row r="835" spans="2:9" ht="24" customHeight="1" x14ac:dyDescent="0.2">
      <c r="B835" s="267"/>
      <c r="C835" s="268"/>
      <c r="D835" s="268"/>
      <c r="E835" s="268"/>
      <c r="F835" s="268"/>
      <c r="G835" s="268"/>
      <c r="H835" s="269"/>
      <c r="I835" s="270"/>
    </row>
    <row r="836" spans="2:9" ht="24" customHeight="1" x14ac:dyDescent="0.2">
      <c r="B836" s="267"/>
      <c r="C836" s="268"/>
      <c r="D836" s="268"/>
      <c r="E836" s="268"/>
      <c r="F836" s="268"/>
      <c r="G836" s="268"/>
      <c r="H836" s="269"/>
      <c r="I836" s="270"/>
    </row>
    <row r="837" spans="2:9" ht="24" customHeight="1" x14ac:dyDescent="0.2">
      <c r="B837" s="267"/>
      <c r="C837" s="268"/>
      <c r="D837" s="268"/>
      <c r="E837" s="268"/>
      <c r="F837" s="268"/>
      <c r="G837" s="268"/>
      <c r="H837" s="269"/>
      <c r="I837" s="270"/>
    </row>
    <row r="838" spans="2:9" ht="24" customHeight="1" x14ac:dyDescent="0.2">
      <c r="B838" s="267"/>
      <c r="C838" s="268"/>
      <c r="D838" s="268"/>
      <c r="E838" s="268"/>
      <c r="F838" s="268"/>
      <c r="G838" s="268"/>
      <c r="H838" s="269"/>
      <c r="I838" s="270"/>
    </row>
    <row r="839" spans="2:9" ht="24" customHeight="1" x14ac:dyDescent="0.2">
      <c r="B839" s="267"/>
      <c r="C839" s="268"/>
      <c r="D839" s="268"/>
      <c r="E839" s="268"/>
      <c r="F839" s="268"/>
      <c r="G839" s="268"/>
      <c r="H839" s="269"/>
      <c r="I839" s="270"/>
    </row>
    <row r="840" spans="2:9" ht="24" customHeight="1" x14ac:dyDescent="0.2">
      <c r="B840" s="267"/>
      <c r="C840" s="268"/>
      <c r="D840" s="268"/>
      <c r="E840" s="268"/>
      <c r="F840" s="268"/>
      <c r="G840" s="268"/>
      <c r="H840" s="269"/>
      <c r="I840" s="270"/>
    </row>
    <row r="841" spans="2:9" ht="24" customHeight="1" x14ac:dyDescent="0.2">
      <c r="B841" s="267"/>
      <c r="C841" s="268"/>
      <c r="D841" s="268"/>
      <c r="E841" s="268"/>
      <c r="F841" s="268"/>
      <c r="G841" s="268"/>
      <c r="H841" s="269"/>
      <c r="I841" s="270"/>
    </row>
    <row r="842" spans="2:9" ht="24" customHeight="1" x14ac:dyDescent="0.2">
      <c r="B842" s="267"/>
      <c r="C842" s="268"/>
      <c r="D842" s="268"/>
      <c r="E842" s="268"/>
      <c r="F842" s="268"/>
      <c r="G842" s="268"/>
      <c r="H842" s="269"/>
      <c r="I842" s="270"/>
    </row>
    <row r="843" spans="2:9" ht="24" customHeight="1" x14ac:dyDescent="0.2">
      <c r="B843" s="267"/>
      <c r="C843" s="268"/>
      <c r="D843" s="268"/>
      <c r="E843" s="268"/>
      <c r="F843" s="268"/>
      <c r="G843" s="268"/>
      <c r="H843" s="269"/>
      <c r="I843" s="270"/>
    </row>
    <row r="844" spans="2:9" ht="24" customHeight="1" x14ac:dyDescent="0.2">
      <c r="B844" s="267"/>
      <c r="C844" s="268"/>
      <c r="D844" s="268"/>
      <c r="E844" s="268"/>
      <c r="F844" s="268"/>
      <c r="G844" s="268"/>
      <c r="H844" s="269"/>
      <c r="I844" s="270"/>
    </row>
    <row r="845" spans="2:9" ht="24" customHeight="1" x14ac:dyDescent="0.2">
      <c r="B845" s="267"/>
      <c r="C845" s="268"/>
      <c r="D845" s="268"/>
      <c r="E845" s="268"/>
      <c r="F845" s="268"/>
      <c r="G845" s="268"/>
      <c r="H845" s="269"/>
      <c r="I845" s="270"/>
    </row>
    <row r="846" spans="2:9" ht="24" customHeight="1" x14ac:dyDescent="0.2">
      <c r="B846" s="267"/>
      <c r="C846" s="268"/>
      <c r="D846" s="268"/>
      <c r="E846" s="268"/>
      <c r="F846" s="268"/>
      <c r="G846" s="268"/>
      <c r="H846" s="269"/>
      <c r="I846" s="270"/>
    </row>
    <row r="847" spans="2:9" ht="24" customHeight="1" x14ac:dyDescent="0.2">
      <c r="B847" s="267"/>
      <c r="C847" s="268"/>
      <c r="D847" s="268"/>
      <c r="E847" s="268"/>
      <c r="F847" s="268"/>
      <c r="G847" s="268"/>
      <c r="H847" s="269"/>
      <c r="I847" s="270"/>
    </row>
    <row r="848" spans="2:9" ht="24" customHeight="1" x14ac:dyDescent="0.2">
      <c r="B848" s="267"/>
      <c r="C848" s="268"/>
      <c r="D848" s="268"/>
      <c r="E848" s="268"/>
      <c r="F848" s="268"/>
      <c r="G848" s="268"/>
      <c r="H848" s="269"/>
      <c r="I848" s="270"/>
    </row>
    <row r="849" spans="2:9" ht="24" customHeight="1" x14ac:dyDescent="0.2">
      <c r="B849" s="267"/>
      <c r="C849" s="268"/>
      <c r="D849" s="268"/>
      <c r="E849" s="268"/>
      <c r="F849" s="268"/>
      <c r="G849" s="268"/>
      <c r="H849" s="269"/>
      <c r="I849" s="270"/>
    </row>
    <row r="850" spans="2:9" ht="24" customHeight="1" x14ac:dyDescent="0.2">
      <c r="B850" s="267"/>
      <c r="C850" s="268"/>
      <c r="D850" s="268"/>
      <c r="E850" s="268"/>
      <c r="F850" s="268"/>
      <c r="G850" s="268"/>
      <c r="H850" s="269"/>
      <c r="I850" s="270"/>
    </row>
    <row r="851" spans="2:9" ht="24" customHeight="1" x14ac:dyDescent="0.2">
      <c r="B851" s="267"/>
      <c r="C851" s="268"/>
      <c r="D851" s="268"/>
      <c r="E851" s="268"/>
      <c r="F851" s="268"/>
      <c r="G851" s="268"/>
      <c r="H851" s="269"/>
      <c r="I851" s="270"/>
    </row>
    <row r="852" spans="2:9" ht="24" customHeight="1" x14ac:dyDescent="0.2">
      <c r="B852" s="267"/>
      <c r="C852" s="268"/>
      <c r="D852" s="268"/>
      <c r="E852" s="268"/>
      <c r="F852" s="268"/>
      <c r="G852" s="268"/>
      <c r="H852" s="269"/>
      <c r="I852" s="270"/>
    </row>
    <row r="853" spans="2:9" ht="24" customHeight="1" x14ac:dyDescent="0.2">
      <c r="B853" s="267"/>
      <c r="C853" s="268"/>
      <c r="D853" s="268"/>
      <c r="E853" s="268"/>
      <c r="F853" s="268"/>
      <c r="G853" s="268"/>
      <c r="H853" s="269"/>
      <c r="I853" s="270"/>
    </row>
    <row r="854" spans="2:9" ht="24" customHeight="1" x14ac:dyDescent="0.2">
      <c r="B854" s="267"/>
      <c r="C854" s="268"/>
      <c r="D854" s="268"/>
      <c r="E854" s="268"/>
      <c r="F854" s="268"/>
      <c r="G854" s="268"/>
      <c r="H854" s="269"/>
      <c r="I854" s="270"/>
    </row>
    <row r="855" spans="2:9" ht="24" customHeight="1" x14ac:dyDescent="0.2">
      <c r="B855" s="267"/>
      <c r="C855" s="268"/>
      <c r="D855" s="268"/>
      <c r="E855" s="268"/>
      <c r="F855" s="268"/>
      <c r="G855" s="268"/>
      <c r="H855" s="269"/>
      <c r="I855" s="270"/>
    </row>
    <row r="856" spans="2:9" ht="24" customHeight="1" x14ac:dyDescent="0.2">
      <c r="B856" s="267"/>
      <c r="C856" s="268"/>
      <c r="D856" s="268"/>
      <c r="E856" s="268"/>
      <c r="F856" s="268"/>
      <c r="G856" s="268"/>
      <c r="H856" s="269"/>
      <c r="I856" s="270"/>
    </row>
    <row r="857" spans="2:9" ht="24" customHeight="1" x14ac:dyDescent="0.2">
      <c r="B857" s="267"/>
      <c r="C857" s="268"/>
      <c r="D857" s="268"/>
      <c r="E857" s="268"/>
      <c r="F857" s="268"/>
      <c r="G857" s="268"/>
      <c r="H857" s="269"/>
      <c r="I857" s="270"/>
    </row>
    <row r="858" spans="2:9" ht="24" customHeight="1" x14ac:dyDescent="0.2">
      <c r="B858" s="267"/>
      <c r="C858" s="268"/>
      <c r="D858" s="268"/>
      <c r="E858" s="268"/>
      <c r="F858" s="268"/>
      <c r="G858" s="268"/>
      <c r="H858" s="269"/>
      <c r="I858" s="270"/>
    </row>
    <row r="859" spans="2:9" ht="24" customHeight="1" x14ac:dyDescent="0.2">
      <c r="B859" s="267"/>
      <c r="C859" s="268"/>
      <c r="D859" s="268"/>
      <c r="E859" s="268"/>
      <c r="F859" s="268"/>
      <c r="G859" s="268"/>
      <c r="H859" s="269"/>
      <c r="I859" s="270"/>
    </row>
    <row r="860" spans="2:9" ht="24" customHeight="1" x14ac:dyDescent="0.2">
      <c r="B860" s="267"/>
      <c r="C860" s="268"/>
      <c r="D860" s="268"/>
      <c r="E860" s="268"/>
      <c r="F860" s="268"/>
      <c r="G860" s="268"/>
      <c r="H860" s="269"/>
      <c r="I860" s="270"/>
    </row>
    <row r="861" spans="2:9" ht="24" customHeight="1" x14ac:dyDescent="0.2">
      <c r="B861" s="267"/>
      <c r="C861" s="268"/>
      <c r="D861" s="268"/>
      <c r="E861" s="268"/>
      <c r="F861" s="268"/>
      <c r="G861" s="268"/>
      <c r="H861" s="269"/>
      <c r="I861" s="270"/>
    </row>
    <row r="862" spans="2:9" ht="24" customHeight="1" x14ac:dyDescent="0.2">
      <c r="B862" s="267"/>
      <c r="C862" s="268"/>
      <c r="D862" s="268"/>
      <c r="E862" s="268"/>
      <c r="F862" s="268"/>
      <c r="G862" s="268"/>
      <c r="H862" s="269"/>
      <c r="I862" s="270"/>
    </row>
    <row r="863" spans="2:9" ht="24" customHeight="1" x14ac:dyDescent="0.2">
      <c r="B863" s="267"/>
      <c r="C863" s="268"/>
      <c r="D863" s="268"/>
      <c r="E863" s="268"/>
      <c r="F863" s="268"/>
      <c r="G863" s="268"/>
      <c r="H863" s="269"/>
      <c r="I863" s="270"/>
    </row>
    <row r="864" spans="2:9" ht="24" customHeight="1" x14ac:dyDescent="0.2">
      <c r="B864" s="267"/>
      <c r="C864" s="268"/>
      <c r="D864" s="268"/>
      <c r="E864" s="268"/>
      <c r="F864" s="268"/>
      <c r="G864" s="268"/>
      <c r="H864" s="269"/>
      <c r="I864" s="270"/>
    </row>
    <row r="865" spans="2:9" ht="24" customHeight="1" x14ac:dyDescent="0.2">
      <c r="B865" s="267"/>
      <c r="C865" s="268"/>
      <c r="D865" s="268"/>
      <c r="E865" s="268"/>
      <c r="F865" s="268"/>
      <c r="G865" s="268"/>
      <c r="H865" s="269"/>
      <c r="I865" s="270"/>
    </row>
    <row r="866" spans="2:9" ht="24" customHeight="1" x14ac:dyDescent="0.2">
      <c r="B866" s="267"/>
      <c r="C866" s="268"/>
      <c r="D866" s="268"/>
      <c r="E866" s="268"/>
      <c r="F866" s="268"/>
      <c r="G866" s="268"/>
      <c r="H866" s="269"/>
      <c r="I866" s="270"/>
    </row>
    <row r="867" spans="2:9" ht="24" customHeight="1" x14ac:dyDescent="0.2">
      <c r="B867" s="267"/>
      <c r="C867" s="268"/>
      <c r="D867" s="268"/>
      <c r="E867" s="268"/>
      <c r="F867" s="268"/>
      <c r="G867" s="268"/>
      <c r="H867" s="269"/>
      <c r="I867" s="270"/>
    </row>
    <row r="868" spans="2:9" ht="24" customHeight="1" x14ac:dyDescent="0.2">
      <c r="B868" s="267"/>
      <c r="C868" s="268"/>
      <c r="D868" s="268"/>
      <c r="E868" s="268"/>
      <c r="F868" s="268"/>
      <c r="G868" s="268"/>
      <c r="H868" s="269"/>
      <c r="I868" s="270"/>
    </row>
    <row r="869" spans="2:9" ht="24" customHeight="1" x14ac:dyDescent="0.2">
      <c r="B869" s="267"/>
      <c r="C869" s="268"/>
      <c r="D869" s="268"/>
      <c r="E869" s="268"/>
      <c r="F869" s="268"/>
      <c r="G869" s="268"/>
      <c r="H869" s="269"/>
      <c r="I869" s="270"/>
    </row>
    <row r="870" spans="2:9" ht="24" customHeight="1" x14ac:dyDescent="0.2">
      <c r="B870" s="267"/>
      <c r="C870" s="268"/>
      <c r="D870" s="268"/>
      <c r="E870" s="268"/>
      <c r="F870" s="268"/>
      <c r="G870" s="268"/>
      <c r="H870" s="269"/>
      <c r="I870" s="270"/>
    </row>
    <row r="871" spans="2:9" ht="24" customHeight="1" x14ac:dyDescent="0.2">
      <c r="B871" s="267"/>
      <c r="C871" s="268"/>
      <c r="D871" s="268"/>
      <c r="E871" s="268"/>
      <c r="F871" s="268"/>
      <c r="G871" s="268"/>
      <c r="H871" s="269"/>
      <c r="I871" s="270"/>
    </row>
    <row r="872" spans="2:9" ht="24" customHeight="1" x14ac:dyDescent="0.2">
      <c r="B872" s="267"/>
      <c r="C872" s="268"/>
      <c r="D872" s="268"/>
      <c r="E872" s="268"/>
      <c r="F872" s="268"/>
      <c r="G872" s="268"/>
      <c r="H872" s="269"/>
      <c r="I872" s="270"/>
    </row>
    <row r="873" spans="2:9" ht="24" customHeight="1" x14ac:dyDescent="0.2">
      <c r="B873" s="267"/>
      <c r="C873" s="268"/>
      <c r="D873" s="268"/>
      <c r="E873" s="268"/>
      <c r="F873" s="268"/>
      <c r="G873" s="268"/>
      <c r="H873" s="269"/>
      <c r="I873" s="270"/>
    </row>
    <row r="874" spans="2:9" ht="24" customHeight="1" x14ac:dyDescent="0.2">
      <c r="B874" s="267"/>
      <c r="C874" s="268"/>
      <c r="D874" s="268"/>
      <c r="E874" s="268"/>
      <c r="F874" s="268"/>
      <c r="G874" s="268"/>
      <c r="H874" s="269"/>
      <c r="I874" s="270"/>
    </row>
    <row r="875" spans="2:9" ht="24" customHeight="1" x14ac:dyDescent="0.2">
      <c r="B875" s="267"/>
      <c r="C875" s="268"/>
      <c r="D875" s="268"/>
      <c r="E875" s="268"/>
      <c r="F875" s="268"/>
      <c r="G875" s="268"/>
      <c r="H875" s="269"/>
      <c r="I875" s="270"/>
    </row>
    <row r="876" spans="2:9" ht="24" customHeight="1" x14ac:dyDescent="0.2">
      <c r="B876" s="267"/>
      <c r="C876" s="268"/>
      <c r="D876" s="268"/>
      <c r="E876" s="268"/>
      <c r="F876" s="268"/>
      <c r="G876" s="268"/>
      <c r="H876" s="269"/>
      <c r="I876" s="270"/>
    </row>
    <row r="877" spans="2:9" ht="24" customHeight="1" x14ac:dyDescent="0.2">
      <c r="B877" s="267"/>
      <c r="C877" s="268"/>
      <c r="D877" s="268"/>
      <c r="E877" s="268"/>
      <c r="F877" s="268"/>
      <c r="G877" s="268"/>
      <c r="H877" s="269"/>
      <c r="I877" s="270"/>
    </row>
    <row r="878" spans="2:9" ht="24" customHeight="1" x14ac:dyDescent="0.2">
      <c r="B878" s="267"/>
      <c r="C878" s="268"/>
      <c r="D878" s="268"/>
      <c r="E878" s="268"/>
      <c r="F878" s="268"/>
      <c r="G878" s="268"/>
      <c r="H878" s="269"/>
      <c r="I878" s="270"/>
    </row>
    <row r="879" spans="2:9" ht="24" customHeight="1" x14ac:dyDescent="0.2">
      <c r="B879" s="267"/>
      <c r="C879" s="268"/>
      <c r="D879" s="268"/>
      <c r="E879" s="268"/>
      <c r="F879" s="268"/>
      <c r="G879" s="268"/>
      <c r="H879" s="269"/>
      <c r="I879" s="270"/>
    </row>
    <row r="880" spans="2:9" ht="24" customHeight="1" x14ac:dyDescent="0.2">
      <c r="B880" s="267"/>
      <c r="C880" s="268"/>
      <c r="D880" s="268"/>
      <c r="E880" s="268"/>
      <c r="F880" s="268"/>
      <c r="G880" s="268"/>
      <c r="H880" s="269"/>
      <c r="I880" s="270"/>
    </row>
    <row r="881" spans="2:9" ht="24" customHeight="1" x14ac:dyDescent="0.2">
      <c r="B881" s="267"/>
      <c r="C881" s="268"/>
      <c r="D881" s="268"/>
      <c r="E881" s="268"/>
      <c r="F881" s="268"/>
      <c r="G881" s="268"/>
      <c r="H881" s="269"/>
      <c r="I881" s="270"/>
    </row>
    <row r="882" spans="2:9" ht="24" customHeight="1" x14ac:dyDescent="0.2">
      <c r="B882" s="267"/>
      <c r="C882" s="268"/>
      <c r="D882" s="268"/>
      <c r="E882" s="268"/>
      <c r="F882" s="268"/>
      <c r="G882" s="268"/>
      <c r="H882" s="269"/>
      <c r="I882" s="270"/>
    </row>
    <row r="883" spans="2:9" ht="24" customHeight="1" x14ac:dyDescent="0.2">
      <c r="B883" s="267"/>
      <c r="C883" s="268"/>
      <c r="D883" s="268"/>
      <c r="E883" s="268"/>
      <c r="F883" s="268"/>
      <c r="G883" s="268"/>
      <c r="H883" s="269"/>
      <c r="I883" s="270"/>
    </row>
    <row r="884" spans="2:9" ht="24" customHeight="1" x14ac:dyDescent="0.2">
      <c r="B884" s="267"/>
      <c r="C884" s="268"/>
      <c r="D884" s="268"/>
      <c r="E884" s="268"/>
      <c r="F884" s="268"/>
      <c r="G884" s="268"/>
      <c r="H884" s="269"/>
      <c r="I884" s="270"/>
    </row>
    <row r="885" spans="2:9" ht="24" customHeight="1" x14ac:dyDescent="0.2">
      <c r="B885" s="267"/>
      <c r="C885" s="268"/>
      <c r="D885" s="268"/>
      <c r="E885" s="268"/>
      <c r="F885" s="268"/>
      <c r="G885" s="268"/>
      <c r="H885" s="269"/>
      <c r="I885" s="270"/>
    </row>
    <row r="886" spans="2:9" ht="24" customHeight="1" x14ac:dyDescent="0.2">
      <c r="B886" s="267"/>
      <c r="C886" s="268"/>
      <c r="D886" s="268"/>
      <c r="E886" s="268"/>
      <c r="F886" s="268"/>
      <c r="G886" s="268"/>
      <c r="H886" s="269"/>
      <c r="I886" s="270"/>
    </row>
    <row r="887" spans="2:9" ht="24" customHeight="1" x14ac:dyDescent="0.2">
      <c r="B887" s="267"/>
      <c r="C887" s="268"/>
      <c r="D887" s="268"/>
      <c r="E887" s="268"/>
      <c r="F887" s="268"/>
      <c r="G887" s="268"/>
      <c r="H887" s="269"/>
      <c r="I887" s="270"/>
    </row>
    <row r="888" spans="2:9" ht="24" customHeight="1" x14ac:dyDescent="0.2">
      <c r="B888" s="267"/>
      <c r="C888" s="268"/>
      <c r="D888" s="268"/>
      <c r="E888" s="268"/>
      <c r="F888" s="268"/>
      <c r="G888" s="268"/>
      <c r="H888" s="269"/>
      <c r="I888" s="270"/>
    </row>
    <row r="889" spans="2:9" ht="24" customHeight="1" x14ac:dyDescent="0.2">
      <c r="B889" s="267"/>
      <c r="C889" s="268"/>
      <c r="D889" s="268"/>
      <c r="E889" s="268"/>
      <c r="F889" s="268"/>
      <c r="G889" s="268"/>
      <c r="H889" s="269"/>
      <c r="I889" s="270"/>
    </row>
    <row r="890" spans="2:9" ht="24" customHeight="1" x14ac:dyDescent="0.2">
      <c r="B890" s="267"/>
      <c r="C890" s="268"/>
      <c r="D890" s="268"/>
      <c r="E890" s="268"/>
      <c r="F890" s="268"/>
      <c r="G890" s="268"/>
      <c r="H890" s="269"/>
      <c r="I890" s="270"/>
    </row>
    <row r="891" spans="2:9" ht="24" customHeight="1" x14ac:dyDescent="0.2">
      <c r="B891" s="267"/>
      <c r="C891" s="268"/>
      <c r="D891" s="268"/>
      <c r="E891" s="268"/>
      <c r="F891" s="268"/>
      <c r="G891" s="268"/>
      <c r="H891" s="269"/>
      <c r="I891" s="270"/>
    </row>
    <row r="892" spans="2:9" ht="24" customHeight="1" x14ac:dyDescent="0.2">
      <c r="B892" s="267"/>
      <c r="C892" s="268"/>
      <c r="D892" s="268"/>
      <c r="E892" s="268"/>
      <c r="F892" s="268"/>
      <c r="G892" s="268"/>
      <c r="H892" s="269"/>
      <c r="I892" s="270"/>
    </row>
    <row r="893" spans="2:9" ht="24" customHeight="1" x14ac:dyDescent="0.2">
      <c r="B893" s="267"/>
      <c r="C893" s="268"/>
      <c r="D893" s="268"/>
      <c r="E893" s="268"/>
      <c r="F893" s="268"/>
      <c r="G893" s="268"/>
      <c r="H893" s="269"/>
      <c r="I893" s="270"/>
    </row>
    <row r="894" spans="2:9" ht="24" customHeight="1" x14ac:dyDescent="0.2">
      <c r="B894" s="267"/>
      <c r="C894" s="268"/>
      <c r="D894" s="268"/>
      <c r="E894" s="268"/>
      <c r="F894" s="268"/>
      <c r="G894" s="268"/>
      <c r="H894" s="269"/>
      <c r="I894" s="270"/>
    </row>
    <row r="895" spans="2:9" ht="24" customHeight="1" x14ac:dyDescent="0.2">
      <c r="B895" s="267"/>
      <c r="C895" s="268"/>
      <c r="D895" s="268"/>
      <c r="E895" s="268"/>
      <c r="F895" s="268"/>
      <c r="G895" s="268"/>
      <c r="H895" s="269"/>
      <c r="I895" s="270"/>
    </row>
    <row r="896" spans="2:9" ht="24" customHeight="1" x14ac:dyDescent="0.2">
      <c r="B896" s="267"/>
      <c r="C896" s="268"/>
      <c r="D896" s="268"/>
      <c r="E896" s="268"/>
      <c r="F896" s="268"/>
      <c r="G896" s="268"/>
      <c r="H896" s="269"/>
      <c r="I896" s="270"/>
    </row>
    <row r="897" spans="2:9" ht="24" customHeight="1" x14ac:dyDescent="0.2">
      <c r="B897" s="267"/>
      <c r="C897" s="268"/>
      <c r="D897" s="268"/>
      <c r="E897" s="268"/>
      <c r="F897" s="268"/>
      <c r="G897" s="268"/>
      <c r="H897" s="269"/>
      <c r="I897" s="270"/>
    </row>
    <row r="898" spans="2:9" ht="24" customHeight="1" x14ac:dyDescent="0.2">
      <c r="B898" s="267"/>
      <c r="C898" s="268"/>
      <c r="D898" s="268"/>
      <c r="E898" s="268"/>
      <c r="F898" s="268"/>
      <c r="G898" s="268"/>
      <c r="H898" s="269"/>
      <c r="I898" s="270"/>
    </row>
    <row r="899" spans="2:9" ht="24" customHeight="1" x14ac:dyDescent="0.2">
      <c r="B899" s="267"/>
      <c r="C899" s="268"/>
      <c r="D899" s="268"/>
      <c r="E899" s="268"/>
      <c r="F899" s="268"/>
      <c r="G899" s="268"/>
      <c r="H899" s="269"/>
      <c r="I899" s="270"/>
    </row>
    <row r="900" spans="2:9" ht="24" customHeight="1" x14ac:dyDescent="0.2">
      <c r="B900" s="267"/>
      <c r="C900" s="268"/>
      <c r="D900" s="268"/>
      <c r="E900" s="268"/>
      <c r="F900" s="268"/>
      <c r="G900" s="268"/>
      <c r="H900" s="269"/>
      <c r="I900" s="270"/>
    </row>
    <row r="901" spans="2:9" ht="24" customHeight="1" x14ac:dyDescent="0.2">
      <c r="B901" s="267"/>
      <c r="C901" s="268"/>
      <c r="D901" s="268"/>
      <c r="E901" s="268"/>
      <c r="F901" s="268"/>
      <c r="G901" s="268"/>
      <c r="H901" s="269"/>
      <c r="I901" s="270"/>
    </row>
    <row r="902" spans="2:9" ht="24" customHeight="1" x14ac:dyDescent="0.2">
      <c r="B902" s="267"/>
      <c r="C902" s="268"/>
      <c r="D902" s="268"/>
      <c r="E902" s="268"/>
      <c r="F902" s="268"/>
      <c r="G902" s="268"/>
      <c r="H902" s="269"/>
      <c r="I902" s="270"/>
    </row>
    <row r="903" spans="2:9" ht="24" customHeight="1" x14ac:dyDescent="0.2">
      <c r="B903" s="267"/>
      <c r="C903" s="268"/>
      <c r="D903" s="268"/>
      <c r="E903" s="268"/>
      <c r="F903" s="268"/>
      <c r="G903" s="268"/>
      <c r="H903" s="269"/>
      <c r="I903" s="270"/>
    </row>
    <row r="904" spans="2:9" ht="24" customHeight="1" x14ac:dyDescent="0.2">
      <c r="B904" s="267"/>
      <c r="C904" s="268"/>
      <c r="D904" s="268"/>
      <c r="E904" s="268"/>
      <c r="F904" s="268"/>
      <c r="G904" s="268"/>
      <c r="H904" s="269"/>
      <c r="I904" s="270"/>
    </row>
    <row r="905" spans="2:9" ht="24" customHeight="1" x14ac:dyDescent="0.2">
      <c r="B905" s="267"/>
      <c r="C905" s="268"/>
      <c r="D905" s="268"/>
      <c r="E905" s="268"/>
      <c r="F905" s="268"/>
      <c r="G905" s="268"/>
      <c r="H905" s="269"/>
      <c r="I905" s="270"/>
    </row>
    <row r="906" spans="2:9" ht="24" customHeight="1" x14ac:dyDescent="0.2">
      <c r="B906" s="267"/>
      <c r="C906" s="268"/>
      <c r="D906" s="268"/>
      <c r="E906" s="268"/>
      <c r="F906" s="268"/>
      <c r="G906" s="268"/>
      <c r="H906" s="269"/>
      <c r="I906" s="270"/>
    </row>
    <row r="907" spans="2:9" ht="24" customHeight="1" x14ac:dyDescent="0.2">
      <c r="B907" s="267"/>
      <c r="C907" s="268"/>
      <c r="D907" s="268"/>
      <c r="E907" s="268"/>
      <c r="F907" s="268"/>
      <c r="G907" s="268"/>
      <c r="H907" s="269"/>
      <c r="I907" s="270"/>
    </row>
    <row r="908" spans="2:9" ht="24" customHeight="1" x14ac:dyDescent="0.2">
      <c r="B908" s="267"/>
      <c r="C908" s="268"/>
      <c r="D908" s="268"/>
      <c r="E908" s="268"/>
      <c r="F908" s="268"/>
      <c r="G908" s="268"/>
      <c r="H908" s="269"/>
      <c r="I908" s="270"/>
    </row>
    <row r="909" spans="2:9" ht="24" customHeight="1" x14ac:dyDescent="0.2">
      <c r="B909" s="267"/>
      <c r="C909" s="268"/>
      <c r="D909" s="268"/>
      <c r="E909" s="268"/>
      <c r="F909" s="268"/>
      <c r="G909" s="268"/>
      <c r="H909" s="269"/>
      <c r="I909" s="270"/>
    </row>
    <row r="910" spans="2:9" ht="24" customHeight="1" x14ac:dyDescent="0.2">
      <c r="B910" s="267"/>
      <c r="C910" s="268"/>
      <c r="D910" s="268"/>
      <c r="E910" s="268"/>
      <c r="F910" s="268"/>
      <c r="G910" s="268"/>
      <c r="H910" s="269"/>
      <c r="I910" s="270"/>
    </row>
    <row r="911" spans="2:9" ht="24" customHeight="1" x14ac:dyDescent="0.2">
      <c r="B911" s="267"/>
      <c r="C911" s="268"/>
      <c r="D911" s="268"/>
      <c r="E911" s="268"/>
      <c r="F911" s="268"/>
      <c r="G911" s="268"/>
      <c r="H911" s="269"/>
      <c r="I911" s="270"/>
    </row>
    <row r="912" spans="2:9" ht="24" customHeight="1" x14ac:dyDescent="0.2">
      <c r="B912" s="267"/>
      <c r="C912" s="268"/>
      <c r="D912" s="268"/>
      <c r="E912" s="268"/>
      <c r="F912" s="268"/>
      <c r="G912" s="268"/>
      <c r="H912" s="269"/>
      <c r="I912" s="270"/>
    </row>
    <row r="913" spans="2:9" ht="24" customHeight="1" x14ac:dyDescent="0.2">
      <c r="B913" s="267"/>
      <c r="C913" s="268"/>
      <c r="D913" s="268"/>
      <c r="E913" s="268"/>
      <c r="F913" s="268"/>
      <c r="G913" s="268"/>
      <c r="H913" s="269"/>
      <c r="I913" s="270"/>
    </row>
    <row r="914" spans="2:9" ht="24" customHeight="1" x14ac:dyDescent="0.2">
      <c r="B914" s="267"/>
      <c r="C914" s="268"/>
      <c r="D914" s="268"/>
      <c r="E914" s="268"/>
      <c r="F914" s="268"/>
      <c r="G914" s="268"/>
      <c r="H914" s="269"/>
      <c r="I914" s="270"/>
    </row>
    <row r="915" spans="2:9" ht="24" customHeight="1" x14ac:dyDescent="0.2">
      <c r="B915" s="267"/>
      <c r="C915" s="268"/>
      <c r="D915" s="268"/>
      <c r="E915" s="268"/>
      <c r="F915" s="268"/>
      <c r="G915" s="268"/>
      <c r="H915" s="269"/>
      <c r="I915" s="270"/>
    </row>
    <row r="916" spans="2:9" ht="24" customHeight="1" x14ac:dyDescent="0.2">
      <c r="B916" s="267"/>
      <c r="C916" s="268"/>
      <c r="D916" s="268"/>
      <c r="E916" s="268"/>
      <c r="F916" s="268"/>
      <c r="G916" s="268"/>
      <c r="H916" s="269"/>
      <c r="I916" s="270"/>
    </row>
    <row r="917" spans="2:9" ht="24" customHeight="1" x14ac:dyDescent="0.2">
      <c r="B917" s="267"/>
      <c r="C917" s="268"/>
      <c r="D917" s="268"/>
      <c r="E917" s="268"/>
      <c r="F917" s="268"/>
      <c r="G917" s="268"/>
      <c r="H917" s="269"/>
      <c r="I917" s="270"/>
    </row>
    <row r="918" spans="2:9" ht="24" customHeight="1" x14ac:dyDescent="0.2">
      <c r="B918" s="267"/>
      <c r="C918" s="268"/>
      <c r="D918" s="268"/>
      <c r="E918" s="268"/>
      <c r="F918" s="268"/>
      <c r="G918" s="268"/>
      <c r="H918" s="269"/>
      <c r="I918" s="270"/>
    </row>
    <row r="919" spans="2:9" ht="24" customHeight="1" x14ac:dyDescent="0.2">
      <c r="B919" s="267"/>
      <c r="C919" s="268"/>
      <c r="D919" s="268"/>
      <c r="E919" s="268"/>
      <c r="F919" s="268"/>
      <c r="G919" s="268"/>
      <c r="H919" s="269"/>
      <c r="I919" s="270"/>
    </row>
    <row r="920" spans="2:9" ht="24" customHeight="1" x14ac:dyDescent="0.2">
      <c r="B920" s="267"/>
      <c r="C920" s="268"/>
      <c r="D920" s="268"/>
      <c r="E920" s="268"/>
      <c r="F920" s="268"/>
      <c r="G920" s="268"/>
      <c r="H920" s="269"/>
      <c r="I920" s="270"/>
    </row>
    <row r="921" spans="2:9" ht="24" customHeight="1" x14ac:dyDescent="0.2">
      <c r="B921" s="267"/>
      <c r="C921" s="268"/>
      <c r="D921" s="268"/>
      <c r="E921" s="268"/>
      <c r="F921" s="268"/>
      <c r="G921" s="268"/>
      <c r="H921" s="269"/>
      <c r="I921" s="270"/>
    </row>
    <row r="922" spans="2:9" ht="24" customHeight="1" x14ac:dyDescent="0.2">
      <c r="B922" s="267"/>
      <c r="C922" s="268"/>
      <c r="D922" s="268"/>
      <c r="E922" s="268"/>
      <c r="F922" s="268"/>
      <c r="G922" s="268"/>
      <c r="H922" s="269"/>
      <c r="I922" s="270"/>
    </row>
    <row r="923" spans="2:9" ht="24" customHeight="1" x14ac:dyDescent="0.2">
      <c r="B923" s="267"/>
      <c r="C923" s="268"/>
      <c r="D923" s="268"/>
      <c r="E923" s="268"/>
      <c r="F923" s="268"/>
      <c r="G923" s="268"/>
      <c r="H923" s="269"/>
      <c r="I923" s="270"/>
    </row>
    <row r="924" spans="2:9" ht="24" customHeight="1" x14ac:dyDescent="0.2">
      <c r="B924" s="267"/>
      <c r="C924" s="268"/>
      <c r="D924" s="268"/>
      <c r="E924" s="268"/>
      <c r="F924" s="268"/>
      <c r="G924" s="268"/>
      <c r="H924" s="269"/>
      <c r="I924" s="270"/>
    </row>
    <row r="925" spans="2:9" ht="24" customHeight="1" x14ac:dyDescent="0.2">
      <c r="B925" s="267"/>
      <c r="C925" s="268"/>
      <c r="D925" s="268"/>
      <c r="E925" s="268"/>
      <c r="F925" s="268"/>
      <c r="G925" s="268"/>
      <c r="H925" s="269"/>
      <c r="I925" s="270"/>
    </row>
    <row r="926" spans="2:9" ht="24" customHeight="1" x14ac:dyDescent="0.2">
      <c r="B926" s="267"/>
      <c r="C926" s="268"/>
      <c r="D926" s="268"/>
      <c r="E926" s="268"/>
      <c r="F926" s="268"/>
      <c r="G926" s="268"/>
      <c r="H926" s="269"/>
      <c r="I926" s="270"/>
    </row>
    <row r="927" spans="2:9" ht="24" customHeight="1" x14ac:dyDescent="0.2">
      <c r="B927" s="267"/>
      <c r="C927" s="268"/>
      <c r="D927" s="268"/>
      <c r="E927" s="268"/>
      <c r="F927" s="268"/>
      <c r="G927" s="268"/>
      <c r="H927" s="269"/>
      <c r="I927" s="270"/>
    </row>
    <row r="928" spans="2:9" ht="24" customHeight="1" x14ac:dyDescent="0.2">
      <c r="B928" s="267"/>
      <c r="C928" s="268"/>
      <c r="D928" s="268"/>
      <c r="E928" s="268"/>
      <c r="F928" s="268"/>
      <c r="G928" s="268"/>
      <c r="H928" s="269"/>
      <c r="I928" s="270"/>
    </row>
    <row r="929" spans="2:9" ht="24" customHeight="1" x14ac:dyDescent="0.2">
      <c r="B929" s="267"/>
      <c r="C929" s="268"/>
      <c r="D929" s="268"/>
      <c r="E929" s="268"/>
      <c r="F929" s="268"/>
      <c r="G929" s="268"/>
      <c r="H929" s="269"/>
      <c r="I929" s="270"/>
    </row>
    <row r="930" spans="2:9" ht="24" customHeight="1" x14ac:dyDescent="0.2">
      <c r="B930" s="267"/>
      <c r="C930" s="268"/>
      <c r="D930" s="268"/>
      <c r="E930" s="268"/>
      <c r="F930" s="268"/>
      <c r="G930" s="268"/>
      <c r="H930" s="269"/>
      <c r="I930" s="270"/>
    </row>
    <row r="931" spans="2:9" ht="24" customHeight="1" x14ac:dyDescent="0.2">
      <c r="B931" s="267"/>
      <c r="C931" s="268"/>
      <c r="D931" s="268"/>
      <c r="E931" s="268"/>
      <c r="F931" s="268"/>
      <c r="G931" s="268"/>
      <c r="H931" s="269"/>
      <c r="I931" s="270"/>
    </row>
    <row r="932" spans="2:9" ht="24" customHeight="1" x14ac:dyDescent="0.2">
      <c r="B932" s="267"/>
      <c r="C932" s="268"/>
      <c r="D932" s="268"/>
      <c r="E932" s="268"/>
      <c r="F932" s="268"/>
      <c r="G932" s="268"/>
      <c r="H932" s="269"/>
      <c r="I932" s="270"/>
    </row>
    <row r="933" spans="2:9" ht="24" customHeight="1" x14ac:dyDescent="0.2">
      <c r="B933" s="267"/>
      <c r="C933" s="268"/>
      <c r="D933" s="268"/>
      <c r="E933" s="268"/>
      <c r="F933" s="268"/>
      <c r="G933" s="268"/>
      <c r="H933" s="269"/>
      <c r="I933" s="270"/>
    </row>
    <row r="934" spans="2:9" ht="24" customHeight="1" x14ac:dyDescent="0.2">
      <c r="B934" s="267"/>
      <c r="C934" s="268"/>
      <c r="D934" s="268"/>
      <c r="E934" s="268"/>
      <c r="F934" s="268"/>
      <c r="G934" s="268"/>
      <c r="H934" s="269"/>
      <c r="I934" s="270"/>
    </row>
    <row r="935" spans="2:9" ht="24" customHeight="1" x14ac:dyDescent="0.2">
      <c r="B935" s="267"/>
      <c r="C935" s="268"/>
      <c r="D935" s="268"/>
      <c r="E935" s="268"/>
      <c r="F935" s="268"/>
      <c r="G935" s="268"/>
      <c r="H935" s="269"/>
      <c r="I935" s="270"/>
    </row>
    <row r="936" spans="2:9" ht="24" customHeight="1" x14ac:dyDescent="0.2">
      <c r="B936" s="267"/>
      <c r="C936" s="268"/>
      <c r="D936" s="268"/>
      <c r="E936" s="268"/>
      <c r="F936" s="268"/>
      <c r="G936" s="268"/>
      <c r="H936" s="269"/>
      <c r="I936" s="270"/>
    </row>
    <row r="937" spans="2:9" ht="24" customHeight="1" x14ac:dyDescent="0.2">
      <c r="B937" s="267"/>
      <c r="C937" s="268"/>
      <c r="D937" s="268"/>
      <c r="E937" s="268"/>
      <c r="F937" s="268"/>
      <c r="G937" s="268"/>
      <c r="H937" s="269"/>
      <c r="I937" s="270"/>
    </row>
    <row r="938" spans="2:9" ht="24" customHeight="1" x14ac:dyDescent="0.2">
      <c r="B938" s="267"/>
      <c r="C938" s="268"/>
      <c r="D938" s="268"/>
      <c r="E938" s="268"/>
      <c r="F938" s="268"/>
      <c r="G938" s="268"/>
      <c r="H938" s="269"/>
      <c r="I938" s="270"/>
    </row>
    <row r="939" spans="2:9" ht="24" customHeight="1" x14ac:dyDescent="0.2">
      <c r="B939" s="267"/>
      <c r="C939" s="268"/>
      <c r="D939" s="268"/>
      <c r="E939" s="268"/>
      <c r="F939" s="268"/>
      <c r="G939" s="268"/>
      <c r="H939" s="269"/>
      <c r="I939" s="270"/>
    </row>
    <row r="940" spans="2:9" ht="24" customHeight="1" x14ac:dyDescent="0.2">
      <c r="B940" s="267"/>
      <c r="C940" s="268"/>
      <c r="D940" s="268"/>
      <c r="E940" s="268"/>
      <c r="F940" s="268"/>
      <c r="G940" s="268"/>
      <c r="H940" s="269"/>
      <c r="I940" s="270"/>
    </row>
    <row r="941" spans="2:9" ht="24" customHeight="1" x14ac:dyDescent="0.2">
      <c r="B941" s="267"/>
      <c r="C941" s="268"/>
      <c r="D941" s="268"/>
      <c r="E941" s="268"/>
      <c r="F941" s="268"/>
      <c r="G941" s="268"/>
      <c r="H941" s="269"/>
      <c r="I941" s="270"/>
    </row>
    <row r="942" spans="2:9" ht="24" customHeight="1" x14ac:dyDescent="0.2">
      <c r="B942" s="267"/>
      <c r="C942" s="268"/>
      <c r="D942" s="268"/>
      <c r="E942" s="268"/>
      <c r="F942" s="268"/>
      <c r="G942" s="268"/>
      <c r="H942" s="269"/>
      <c r="I942" s="270"/>
    </row>
    <row r="943" spans="2:9" ht="24" customHeight="1" x14ac:dyDescent="0.2">
      <c r="B943" s="267"/>
      <c r="C943" s="268"/>
      <c r="D943" s="268"/>
      <c r="E943" s="268"/>
      <c r="F943" s="268"/>
      <c r="G943" s="268"/>
      <c r="H943" s="269"/>
      <c r="I943" s="270"/>
    </row>
    <row r="944" spans="2:9" ht="24" customHeight="1" x14ac:dyDescent="0.2">
      <c r="B944" s="267"/>
      <c r="C944" s="268"/>
      <c r="D944" s="268"/>
      <c r="E944" s="268"/>
      <c r="F944" s="268"/>
      <c r="G944" s="268"/>
      <c r="H944" s="269"/>
      <c r="I944" s="270"/>
    </row>
    <row r="945" spans="2:9" ht="24" customHeight="1" x14ac:dyDescent="0.2">
      <c r="B945" s="267"/>
      <c r="C945" s="268"/>
      <c r="D945" s="268"/>
      <c r="E945" s="268"/>
      <c r="F945" s="268"/>
      <c r="G945" s="268"/>
      <c r="H945" s="269"/>
      <c r="I945" s="270"/>
    </row>
    <row r="946" spans="2:9" ht="24" customHeight="1" x14ac:dyDescent="0.2">
      <c r="B946" s="267"/>
      <c r="C946" s="268"/>
      <c r="D946" s="268"/>
      <c r="E946" s="268"/>
      <c r="F946" s="268"/>
      <c r="G946" s="268"/>
      <c r="H946" s="269"/>
      <c r="I946" s="270"/>
    </row>
    <row r="947" spans="2:9" ht="24" customHeight="1" x14ac:dyDescent="0.2">
      <c r="B947" s="267"/>
      <c r="C947" s="268"/>
      <c r="D947" s="268"/>
      <c r="E947" s="268"/>
      <c r="F947" s="268"/>
      <c r="G947" s="268"/>
      <c r="H947" s="269"/>
      <c r="I947" s="270"/>
    </row>
    <row r="948" spans="2:9" ht="24" customHeight="1" x14ac:dyDescent="0.2">
      <c r="B948" s="267"/>
      <c r="C948" s="268"/>
      <c r="D948" s="268"/>
      <c r="E948" s="268"/>
      <c r="F948" s="268"/>
      <c r="G948" s="268"/>
      <c r="H948" s="269"/>
      <c r="I948" s="270"/>
    </row>
    <row r="949" spans="2:9" ht="24" customHeight="1" x14ac:dyDescent="0.2">
      <c r="B949" s="267"/>
      <c r="C949" s="268"/>
      <c r="D949" s="268"/>
      <c r="E949" s="268"/>
      <c r="F949" s="268"/>
      <c r="G949" s="268"/>
      <c r="H949" s="269"/>
      <c r="I949" s="270"/>
    </row>
    <row r="950" spans="2:9" ht="24" customHeight="1" x14ac:dyDescent="0.2">
      <c r="B950" s="267"/>
      <c r="C950" s="268"/>
      <c r="D950" s="268"/>
      <c r="E950" s="268"/>
      <c r="F950" s="268"/>
      <c r="G950" s="268"/>
      <c r="H950" s="269"/>
      <c r="I950" s="270"/>
    </row>
    <row r="951" spans="2:9" ht="24" customHeight="1" x14ac:dyDescent="0.2">
      <c r="B951" s="267"/>
      <c r="C951" s="268"/>
      <c r="D951" s="268"/>
      <c r="E951" s="268"/>
      <c r="F951" s="268"/>
      <c r="G951" s="268"/>
      <c r="H951" s="269"/>
      <c r="I951" s="270"/>
    </row>
    <row r="952" spans="2:9" ht="24" customHeight="1" x14ac:dyDescent="0.2">
      <c r="B952" s="267"/>
      <c r="C952" s="268"/>
      <c r="D952" s="268"/>
      <c r="E952" s="268"/>
      <c r="F952" s="268"/>
      <c r="G952" s="268"/>
      <c r="H952" s="269"/>
      <c r="I952" s="270"/>
    </row>
    <row r="953" spans="2:9" ht="24" customHeight="1" x14ac:dyDescent="0.2">
      <c r="B953" s="267"/>
      <c r="C953" s="268"/>
      <c r="D953" s="268"/>
      <c r="E953" s="268"/>
      <c r="F953" s="268"/>
      <c r="G953" s="268"/>
      <c r="H953" s="269"/>
      <c r="I953" s="270"/>
    </row>
    <row r="954" spans="2:9" ht="24" customHeight="1" x14ac:dyDescent="0.2">
      <c r="B954" s="267"/>
      <c r="C954" s="268"/>
      <c r="D954" s="268"/>
      <c r="E954" s="268"/>
      <c r="F954" s="268"/>
      <c r="G954" s="268"/>
      <c r="H954" s="269"/>
      <c r="I954" s="270"/>
    </row>
    <row r="955" spans="2:9" ht="24" customHeight="1" x14ac:dyDescent="0.2">
      <c r="B955" s="267"/>
      <c r="C955" s="268"/>
      <c r="D955" s="268"/>
      <c r="E955" s="268"/>
      <c r="F955" s="268"/>
      <c r="G955" s="268"/>
      <c r="H955" s="269"/>
      <c r="I955" s="270"/>
    </row>
    <row r="956" spans="2:9" ht="24" customHeight="1" x14ac:dyDescent="0.2">
      <c r="B956" s="267"/>
      <c r="C956" s="268"/>
      <c r="D956" s="268"/>
      <c r="E956" s="268"/>
      <c r="F956" s="268"/>
      <c r="G956" s="268"/>
      <c r="H956" s="269"/>
      <c r="I956" s="270"/>
    </row>
    <row r="957" spans="2:9" ht="24" customHeight="1" x14ac:dyDescent="0.2">
      <c r="B957" s="267"/>
      <c r="C957" s="268"/>
      <c r="D957" s="268"/>
      <c r="E957" s="268"/>
      <c r="F957" s="268"/>
      <c r="G957" s="268"/>
      <c r="H957" s="269"/>
      <c r="I957" s="270"/>
    </row>
    <row r="958" spans="2:9" ht="24" customHeight="1" x14ac:dyDescent="0.2">
      <c r="B958" s="267"/>
      <c r="C958" s="268"/>
      <c r="D958" s="268"/>
      <c r="E958" s="268"/>
      <c r="F958" s="268"/>
      <c r="G958" s="268"/>
      <c r="H958" s="269"/>
      <c r="I958" s="270"/>
    </row>
    <row r="959" spans="2:9" ht="24" customHeight="1" x14ac:dyDescent="0.2">
      <c r="B959" s="267"/>
      <c r="C959" s="268"/>
      <c r="D959" s="268"/>
      <c r="E959" s="268"/>
      <c r="F959" s="268"/>
      <c r="G959" s="268"/>
      <c r="H959" s="269"/>
      <c r="I959" s="270"/>
    </row>
    <row r="960" spans="2:9" ht="24" customHeight="1" x14ac:dyDescent="0.2">
      <c r="B960" s="267"/>
      <c r="C960" s="268"/>
      <c r="D960" s="268"/>
      <c r="E960" s="268"/>
      <c r="F960" s="268"/>
      <c r="G960" s="268"/>
      <c r="H960" s="269"/>
      <c r="I960" s="270"/>
    </row>
    <row r="961" spans="2:9" ht="24" customHeight="1" x14ac:dyDescent="0.2">
      <c r="B961" s="267"/>
      <c r="C961" s="268"/>
      <c r="D961" s="268"/>
      <c r="E961" s="268"/>
      <c r="F961" s="268"/>
      <c r="G961" s="268"/>
      <c r="H961" s="269"/>
      <c r="I961" s="270"/>
    </row>
    <row r="962" spans="2:9" ht="24" customHeight="1" x14ac:dyDescent="0.2">
      <c r="B962" s="267"/>
      <c r="C962" s="268"/>
      <c r="D962" s="268"/>
      <c r="E962" s="268"/>
      <c r="F962" s="268"/>
      <c r="G962" s="268"/>
      <c r="H962" s="269"/>
      <c r="I962" s="270"/>
    </row>
    <row r="963" spans="2:9" ht="24" customHeight="1" x14ac:dyDescent="0.2">
      <c r="B963" s="267"/>
      <c r="C963" s="268"/>
      <c r="D963" s="268"/>
      <c r="E963" s="268"/>
      <c r="F963" s="268"/>
      <c r="G963" s="268"/>
      <c r="H963" s="269"/>
      <c r="I963" s="270"/>
    </row>
    <row r="964" spans="2:9" ht="24" customHeight="1" x14ac:dyDescent="0.2">
      <c r="B964" s="267"/>
      <c r="C964" s="268"/>
      <c r="D964" s="268"/>
      <c r="E964" s="268"/>
      <c r="F964" s="268"/>
      <c r="G964" s="268"/>
      <c r="H964" s="269"/>
      <c r="I964" s="270"/>
    </row>
    <row r="965" spans="2:9" ht="24" customHeight="1" x14ac:dyDescent="0.2">
      <c r="B965" s="267"/>
      <c r="C965" s="268"/>
      <c r="D965" s="268"/>
      <c r="E965" s="268"/>
      <c r="F965" s="268"/>
      <c r="G965" s="268"/>
      <c r="H965" s="269"/>
      <c r="I965" s="270"/>
    </row>
    <row r="966" spans="2:9" ht="24" customHeight="1" x14ac:dyDescent="0.2">
      <c r="B966" s="267"/>
      <c r="C966" s="268"/>
      <c r="D966" s="268"/>
      <c r="E966" s="268"/>
      <c r="F966" s="268"/>
      <c r="G966" s="268"/>
      <c r="H966" s="269"/>
      <c r="I966" s="270"/>
    </row>
    <row r="967" spans="2:9" ht="24" customHeight="1" x14ac:dyDescent="0.2">
      <c r="B967" s="267"/>
      <c r="C967" s="268"/>
      <c r="D967" s="268"/>
      <c r="E967" s="268"/>
      <c r="F967" s="268"/>
      <c r="G967" s="268"/>
      <c r="H967" s="269"/>
      <c r="I967" s="270"/>
    </row>
    <row r="968" spans="2:9" ht="24" customHeight="1" x14ac:dyDescent="0.2">
      <c r="B968" s="267"/>
      <c r="C968" s="268"/>
      <c r="D968" s="268"/>
      <c r="E968" s="268"/>
      <c r="F968" s="268"/>
      <c r="G968" s="268"/>
      <c r="H968" s="269"/>
      <c r="I968" s="270"/>
    </row>
    <row r="969" spans="2:9" ht="24" customHeight="1" x14ac:dyDescent="0.2">
      <c r="B969" s="267"/>
      <c r="C969" s="268"/>
      <c r="D969" s="268"/>
      <c r="E969" s="268"/>
      <c r="F969" s="268"/>
      <c r="G969" s="268"/>
      <c r="H969" s="269"/>
      <c r="I969" s="270"/>
    </row>
    <row r="970" spans="2:9" ht="24" customHeight="1" x14ac:dyDescent="0.2">
      <c r="B970" s="267"/>
      <c r="C970" s="268"/>
      <c r="D970" s="268"/>
      <c r="E970" s="268"/>
      <c r="F970" s="268"/>
      <c r="G970" s="268"/>
      <c r="H970" s="269"/>
      <c r="I970" s="270"/>
    </row>
    <row r="971" spans="2:9" ht="24" customHeight="1" x14ac:dyDescent="0.2">
      <c r="B971" s="267"/>
      <c r="C971" s="268"/>
      <c r="D971" s="268"/>
      <c r="E971" s="268"/>
      <c r="F971" s="268"/>
      <c r="G971" s="268"/>
      <c r="H971" s="269"/>
      <c r="I971" s="270"/>
    </row>
    <row r="972" spans="2:9" ht="24" customHeight="1" x14ac:dyDescent="0.2">
      <c r="B972" s="267"/>
      <c r="C972" s="268"/>
      <c r="D972" s="268"/>
      <c r="E972" s="268"/>
      <c r="F972" s="268"/>
      <c r="G972" s="268"/>
      <c r="H972" s="269"/>
      <c r="I972" s="270"/>
    </row>
    <row r="973" spans="2:9" ht="24" customHeight="1" x14ac:dyDescent="0.2">
      <c r="B973" s="267"/>
      <c r="C973" s="268"/>
      <c r="D973" s="268"/>
      <c r="E973" s="268"/>
      <c r="F973" s="268"/>
      <c r="G973" s="268"/>
      <c r="H973" s="269"/>
      <c r="I973" s="270"/>
    </row>
    <row r="974" spans="2:9" ht="24" customHeight="1" x14ac:dyDescent="0.2">
      <c r="B974" s="267"/>
      <c r="C974" s="268"/>
      <c r="D974" s="268"/>
      <c r="E974" s="268"/>
      <c r="F974" s="268"/>
      <c r="G974" s="268"/>
      <c r="H974" s="269"/>
      <c r="I974" s="270"/>
    </row>
    <row r="975" spans="2:9" ht="24" customHeight="1" x14ac:dyDescent="0.2">
      <c r="B975" s="267"/>
      <c r="C975" s="268"/>
      <c r="D975" s="268"/>
      <c r="E975" s="268"/>
      <c r="F975" s="268"/>
      <c r="G975" s="268"/>
      <c r="H975" s="269"/>
      <c r="I975" s="270"/>
    </row>
    <row r="976" spans="2:9" ht="24" customHeight="1" x14ac:dyDescent="0.2">
      <c r="B976" s="267"/>
      <c r="C976" s="268"/>
      <c r="D976" s="268"/>
      <c r="E976" s="268"/>
      <c r="F976" s="268"/>
      <c r="G976" s="268"/>
      <c r="H976" s="269"/>
      <c r="I976" s="270"/>
    </row>
    <row r="977" spans="2:9" ht="24" customHeight="1" x14ac:dyDescent="0.2">
      <c r="B977" s="267"/>
      <c r="C977" s="268"/>
      <c r="D977" s="268"/>
      <c r="E977" s="268"/>
      <c r="F977" s="268"/>
      <c r="G977" s="268"/>
      <c r="H977" s="269"/>
      <c r="I977" s="270"/>
    </row>
    <row r="978" spans="2:9" ht="24" customHeight="1" x14ac:dyDescent="0.2">
      <c r="B978" s="267"/>
      <c r="C978" s="268"/>
      <c r="D978" s="268"/>
      <c r="E978" s="268"/>
      <c r="F978" s="268"/>
      <c r="G978" s="268"/>
      <c r="H978" s="269"/>
      <c r="I978" s="270"/>
    </row>
    <row r="979" spans="2:9" ht="24" customHeight="1" x14ac:dyDescent="0.2">
      <c r="B979" s="267"/>
      <c r="C979" s="268"/>
      <c r="D979" s="268"/>
      <c r="E979" s="268"/>
      <c r="F979" s="268"/>
      <c r="G979" s="268"/>
      <c r="H979" s="269"/>
      <c r="I979" s="270"/>
    </row>
    <row r="980" spans="2:9" ht="24" customHeight="1" x14ac:dyDescent="0.2">
      <c r="B980" s="267"/>
      <c r="C980" s="268"/>
      <c r="D980" s="268"/>
      <c r="E980" s="268"/>
      <c r="F980" s="268"/>
      <c r="G980" s="268"/>
      <c r="H980" s="269"/>
      <c r="I980" s="270"/>
    </row>
    <row r="981" spans="2:9" ht="24" customHeight="1" x14ac:dyDescent="0.2">
      <c r="B981" s="267"/>
      <c r="C981" s="268"/>
      <c r="D981" s="268"/>
      <c r="E981" s="268"/>
      <c r="F981" s="268"/>
      <c r="G981" s="268"/>
      <c r="H981" s="269"/>
      <c r="I981" s="270"/>
    </row>
    <row r="982" spans="2:9" ht="24" customHeight="1" x14ac:dyDescent="0.2">
      <c r="B982" s="267"/>
      <c r="C982" s="268"/>
      <c r="D982" s="268"/>
      <c r="E982" s="268"/>
      <c r="F982" s="268"/>
      <c r="G982" s="268"/>
      <c r="H982" s="269"/>
      <c r="I982" s="270"/>
    </row>
    <row r="983" spans="2:9" ht="24" customHeight="1" x14ac:dyDescent="0.2">
      <c r="B983" s="267"/>
      <c r="C983" s="268"/>
      <c r="D983" s="268"/>
      <c r="E983" s="268"/>
      <c r="F983" s="268"/>
      <c r="G983" s="268"/>
      <c r="H983" s="269"/>
      <c r="I983" s="270"/>
    </row>
    <row r="984" spans="2:9" ht="24" customHeight="1" x14ac:dyDescent="0.2">
      <c r="B984" s="267"/>
      <c r="C984" s="268"/>
      <c r="D984" s="268"/>
      <c r="E984" s="268"/>
      <c r="F984" s="268"/>
      <c r="G984" s="268"/>
      <c r="H984" s="269"/>
      <c r="I984" s="270"/>
    </row>
    <row r="985" spans="2:9" ht="24" customHeight="1" x14ac:dyDescent="0.2">
      <c r="B985" s="267"/>
      <c r="C985" s="268"/>
      <c r="D985" s="268"/>
      <c r="E985" s="268"/>
      <c r="F985" s="268"/>
      <c r="G985" s="268"/>
      <c r="H985" s="269"/>
      <c r="I985" s="270"/>
    </row>
    <row r="986" spans="2:9" ht="24" customHeight="1" x14ac:dyDescent="0.2">
      <c r="B986" s="267"/>
      <c r="C986" s="268"/>
      <c r="D986" s="268"/>
      <c r="E986" s="268"/>
      <c r="F986" s="268"/>
      <c r="G986" s="268"/>
      <c r="H986" s="269"/>
      <c r="I986" s="270"/>
    </row>
    <row r="987" spans="2:9" ht="24" customHeight="1" x14ac:dyDescent="0.2">
      <c r="B987" s="267"/>
      <c r="C987" s="268"/>
      <c r="D987" s="268"/>
      <c r="E987" s="268"/>
      <c r="F987" s="268"/>
      <c r="G987" s="268"/>
      <c r="H987" s="269"/>
      <c r="I987" s="270"/>
    </row>
    <row r="988" spans="2:9" ht="24" customHeight="1" x14ac:dyDescent="0.2">
      <c r="B988" s="267"/>
      <c r="C988" s="268"/>
      <c r="D988" s="268"/>
      <c r="E988" s="268"/>
      <c r="F988" s="268"/>
      <c r="G988" s="268"/>
      <c r="H988" s="269"/>
      <c r="I988" s="270"/>
    </row>
    <row r="989" spans="2:9" ht="24" customHeight="1" x14ac:dyDescent="0.2">
      <c r="B989" s="267"/>
      <c r="C989" s="268"/>
      <c r="D989" s="268"/>
      <c r="E989" s="268"/>
      <c r="F989" s="268"/>
      <c r="G989" s="268"/>
      <c r="H989" s="269"/>
      <c r="I989" s="270"/>
    </row>
    <row r="990" spans="2:9" ht="24" customHeight="1" x14ac:dyDescent="0.2">
      <c r="B990" s="267"/>
      <c r="C990" s="268"/>
      <c r="D990" s="268"/>
      <c r="E990" s="268"/>
      <c r="F990" s="268"/>
      <c r="G990" s="268"/>
      <c r="H990" s="269"/>
      <c r="I990" s="270"/>
    </row>
    <row r="991" spans="2:9" ht="24" customHeight="1" x14ac:dyDescent="0.2">
      <c r="B991" s="267"/>
      <c r="C991" s="268"/>
      <c r="D991" s="268"/>
      <c r="E991" s="268"/>
      <c r="F991" s="268"/>
      <c r="G991" s="268"/>
      <c r="H991" s="269"/>
      <c r="I991" s="270"/>
    </row>
    <row r="992" spans="2:9" ht="24" customHeight="1" x14ac:dyDescent="0.2">
      <c r="B992" s="267"/>
      <c r="C992" s="268"/>
      <c r="D992" s="268"/>
      <c r="E992" s="268"/>
      <c r="F992" s="268"/>
      <c r="G992" s="268"/>
      <c r="H992" s="269"/>
      <c r="I992" s="270"/>
    </row>
    <row r="993" spans="2:9" ht="24" customHeight="1" x14ac:dyDescent="0.2">
      <c r="B993" s="267"/>
      <c r="C993" s="268"/>
      <c r="D993" s="268"/>
      <c r="E993" s="268"/>
      <c r="F993" s="268"/>
      <c r="G993" s="268"/>
      <c r="H993" s="269"/>
      <c r="I993" s="270"/>
    </row>
    <row r="994" spans="2:9" ht="24" customHeight="1" x14ac:dyDescent="0.2">
      <c r="B994" s="267"/>
      <c r="C994" s="268"/>
      <c r="D994" s="268"/>
      <c r="E994" s="268"/>
      <c r="F994" s="268"/>
      <c r="G994" s="268"/>
      <c r="H994" s="269"/>
      <c r="I994" s="270"/>
    </row>
    <row r="995" spans="2:9" ht="24" customHeight="1" x14ac:dyDescent="0.2">
      <c r="B995" s="267"/>
      <c r="C995" s="268"/>
      <c r="D995" s="268"/>
      <c r="E995" s="268"/>
      <c r="F995" s="268"/>
      <c r="G995" s="268"/>
      <c r="H995" s="269"/>
      <c r="I995" s="270"/>
    </row>
    <row r="996" spans="2:9" ht="24" customHeight="1" x14ac:dyDescent="0.2">
      <c r="B996" s="267"/>
      <c r="C996" s="268"/>
      <c r="D996" s="268"/>
      <c r="E996" s="268"/>
      <c r="F996" s="268"/>
      <c r="G996" s="268"/>
      <c r="H996" s="269"/>
      <c r="I996" s="270"/>
    </row>
    <row r="997" spans="2:9" ht="24" customHeight="1" x14ac:dyDescent="0.2">
      <c r="B997" s="267"/>
      <c r="C997" s="268"/>
      <c r="D997" s="268"/>
      <c r="E997" s="268"/>
      <c r="F997" s="268"/>
      <c r="G997" s="268"/>
      <c r="H997" s="269"/>
      <c r="I997" s="270"/>
    </row>
    <row r="998" spans="2:9" ht="24" customHeight="1" x14ac:dyDescent="0.2">
      <c r="B998" s="267"/>
      <c r="C998" s="268"/>
      <c r="D998" s="268"/>
      <c r="E998" s="268"/>
      <c r="F998" s="268"/>
      <c r="G998" s="268"/>
      <c r="H998" s="269"/>
      <c r="I998" s="270"/>
    </row>
    <row r="999" spans="2:9" ht="24" customHeight="1" x14ac:dyDescent="0.2">
      <c r="B999" s="267"/>
      <c r="C999" s="268"/>
      <c r="D999" s="268"/>
      <c r="E999" s="268"/>
      <c r="F999" s="268"/>
      <c r="G999" s="268"/>
      <c r="H999" s="269"/>
      <c r="I999" s="270"/>
    </row>
    <row r="1000" spans="2:9" ht="24" customHeight="1" x14ac:dyDescent="0.2">
      <c r="B1000" s="267"/>
      <c r="C1000" s="268"/>
      <c r="D1000" s="268"/>
      <c r="E1000" s="268"/>
      <c r="F1000" s="268"/>
      <c r="G1000" s="268"/>
      <c r="H1000" s="269"/>
      <c r="I1000" s="270"/>
    </row>
    <row r="1001" spans="2:9" ht="24" customHeight="1" x14ac:dyDescent="0.2">
      <c r="B1001" s="267"/>
      <c r="C1001" s="268"/>
      <c r="D1001" s="268"/>
      <c r="E1001" s="268"/>
      <c r="F1001" s="268"/>
      <c r="G1001" s="268"/>
      <c r="H1001" s="269"/>
      <c r="I1001" s="270"/>
    </row>
    <row r="1002" spans="2:9" ht="24" customHeight="1" x14ac:dyDescent="0.2">
      <c r="B1002" s="267"/>
      <c r="C1002" s="268"/>
      <c r="D1002" s="268"/>
      <c r="E1002" s="268"/>
      <c r="F1002" s="268"/>
      <c r="G1002" s="268"/>
      <c r="H1002" s="269"/>
      <c r="I1002" s="270"/>
    </row>
    <row r="1003" spans="2:9" ht="24" customHeight="1" x14ac:dyDescent="0.2">
      <c r="B1003" s="267"/>
      <c r="C1003" s="268"/>
      <c r="D1003" s="268"/>
      <c r="E1003" s="268"/>
      <c r="F1003" s="268"/>
      <c r="G1003" s="268"/>
      <c r="H1003" s="269"/>
      <c r="I1003" s="270"/>
    </row>
    <row r="1004" spans="2:9" ht="24" customHeight="1" x14ac:dyDescent="0.2">
      <c r="B1004" s="267"/>
      <c r="C1004" s="268"/>
      <c r="D1004" s="268"/>
      <c r="E1004" s="268"/>
      <c r="F1004" s="268"/>
      <c r="G1004" s="268"/>
      <c r="H1004" s="269"/>
      <c r="I1004" s="270"/>
    </row>
    <row r="1005" spans="2:9" ht="24" customHeight="1" x14ac:dyDescent="0.2">
      <c r="B1005" s="267"/>
      <c r="C1005" s="268"/>
      <c r="D1005" s="268"/>
      <c r="E1005" s="268"/>
      <c r="F1005" s="268"/>
      <c r="G1005" s="268"/>
      <c r="H1005" s="269"/>
      <c r="I1005" s="270"/>
    </row>
    <row r="1006" spans="2:9" ht="24" customHeight="1" x14ac:dyDescent="0.2">
      <c r="B1006" s="267"/>
      <c r="C1006" s="268"/>
      <c r="D1006" s="268"/>
      <c r="E1006" s="268"/>
      <c r="F1006" s="268"/>
      <c r="G1006" s="268"/>
      <c r="H1006" s="269"/>
      <c r="I1006" s="270"/>
    </row>
    <row r="1007" spans="2:9" ht="24" customHeight="1" x14ac:dyDescent="0.2">
      <c r="B1007" s="267"/>
      <c r="C1007" s="268"/>
      <c r="D1007" s="268"/>
      <c r="E1007" s="268"/>
      <c r="F1007" s="268"/>
      <c r="G1007" s="268"/>
      <c r="H1007" s="269"/>
      <c r="I1007" s="270"/>
    </row>
    <row r="1008" spans="2:9" ht="24" customHeight="1" x14ac:dyDescent="0.2">
      <c r="B1008" s="267"/>
      <c r="C1008" s="268"/>
      <c r="D1008" s="268"/>
      <c r="E1008" s="268"/>
      <c r="F1008" s="268"/>
      <c r="G1008" s="268"/>
      <c r="H1008" s="269"/>
      <c r="I1008" s="270"/>
    </row>
    <row r="1009" spans="2:9" ht="24" customHeight="1" x14ac:dyDescent="0.2">
      <c r="B1009" s="267"/>
      <c r="C1009" s="268"/>
      <c r="D1009" s="268"/>
      <c r="E1009" s="268"/>
      <c r="F1009" s="268"/>
      <c r="G1009" s="268"/>
      <c r="H1009" s="269"/>
      <c r="I1009" s="270"/>
    </row>
    <row r="1010" spans="2:9" ht="24" customHeight="1" x14ac:dyDescent="0.2">
      <c r="B1010" s="267"/>
      <c r="C1010" s="268"/>
      <c r="D1010" s="268"/>
      <c r="E1010" s="268"/>
      <c r="F1010" s="268"/>
      <c r="G1010" s="268"/>
      <c r="H1010" s="269"/>
      <c r="I1010" s="270"/>
    </row>
    <row r="1011" spans="2:9" ht="24" customHeight="1" x14ac:dyDescent="0.2">
      <c r="B1011" s="267"/>
      <c r="C1011" s="268"/>
      <c r="D1011" s="268"/>
      <c r="E1011" s="268"/>
      <c r="F1011" s="268"/>
      <c r="G1011" s="268"/>
      <c r="H1011" s="269"/>
      <c r="I1011" s="270"/>
    </row>
    <row r="1012" spans="2:9" ht="24" customHeight="1" x14ac:dyDescent="0.2">
      <c r="B1012" s="267"/>
      <c r="C1012" s="268"/>
      <c r="D1012" s="268"/>
      <c r="E1012" s="268"/>
      <c r="F1012" s="268"/>
      <c r="G1012" s="268"/>
      <c r="H1012" s="269"/>
      <c r="I1012" s="270"/>
    </row>
    <row r="1013" spans="2:9" ht="24" customHeight="1" x14ac:dyDescent="0.2">
      <c r="B1013" s="267"/>
      <c r="C1013" s="268"/>
      <c r="D1013" s="268"/>
      <c r="E1013" s="268"/>
      <c r="F1013" s="268"/>
      <c r="G1013" s="268"/>
      <c r="H1013" s="269"/>
      <c r="I1013" s="270"/>
    </row>
    <row r="1014" spans="2:9" ht="24" customHeight="1" x14ac:dyDescent="0.2">
      <c r="B1014" s="267"/>
      <c r="C1014" s="268"/>
      <c r="D1014" s="268"/>
      <c r="E1014" s="268"/>
      <c r="F1014" s="268"/>
      <c r="G1014" s="268"/>
      <c r="H1014" s="269"/>
      <c r="I1014" s="270"/>
    </row>
    <row r="1015" spans="2:9" ht="24" customHeight="1" x14ac:dyDescent="0.2">
      <c r="B1015" s="267"/>
      <c r="C1015" s="268"/>
      <c r="D1015" s="268"/>
      <c r="E1015" s="268"/>
      <c r="F1015" s="268"/>
      <c r="G1015" s="268"/>
      <c r="H1015" s="269"/>
      <c r="I1015" s="270"/>
    </row>
    <row r="1016" spans="2:9" ht="24" customHeight="1" x14ac:dyDescent="0.2">
      <c r="B1016" s="267"/>
      <c r="C1016" s="268"/>
      <c r="D1016" s="268"/>
      <c r="E1016" s="268"/>
      <c r="F1016" s="268"/>
      <c r="G1016" s="268"/>
      <c r="H1016" s="269"/>
      <c r="I1016" s="270"/>
    </row>
    <row r="1017" spans="2:9" ht="24" customHeight="1" x14ac:dyDescent="0.2">
      <c r="B1017" s="267"/>
      <c r="C1017" s="268"/>
      <c r="D1017" s="268"/>
      <c r="E1017" s="268"/>
      <c r="F1017" s="268"/>
      <c r="G1017" s="268"/>
      <c r="H1017" s="269"/>
      <c r="I1017" s="270"/>
    </row>
    <row r="1018" spans="2:9" ht="24" customHeight="1" x14ac:dyDescent="0.2">
      <c r="B1018" s="267"/>
      <c r="C1018" s="268"/>
      <c r="D1018" s="268"/>
      <c r="E1018" s="268"/>
      <c r="F1018" s="268"/>
      <c r="G1018" s="268"/>
      <c r="H1018" s="269"/>
      <c r="I1018" s="270"/>
    </row>
    <row r="1019" spans="2:9" ht="24" customHeight="1" x14ac:dyDescent="0.2">
      <c r="B1019" s="267"/>
      <c r="C1019" s="268"/>
      <c r="D1019" s="268"/>
      <c r="E1019" s="268"/>
      <c r="F1019" s="268"/>
      <c r="G1019" s="268"/>
      <c r="H1019" s="269"/>
      <c r="I1019" s="270"/>
    </row>
    <row r="1020" spans="2:9" ht="24" customHeight="1" x14ac:dyDescent="0.2">
      <c r="B1020" s="267"/>
      <c r="C1020" s="268"/>
      <c r="D1020" s="268"/>
      <c r="E1020" s="268"/>
      <c r="F1020" s="268"/>
      <c r="G1020" s="268"/>
      <c r="H1020" s="269"/>
      <c r="I1020" s="270"/>
    </row>
    <row r="1021" spans="2:9" ht="24" customHeight="1" x14ac:dyDescent="0.2">
      <c r="B1021" s="267"/>
      <c r="C1021" s="268"/>
      <c r="D1021" s="268"/>
      <c r="E1021" s="268"/>
      <c r="F1021" s="268"/>
      <c r="G1021" s="268"/>
      <c r="H1021" s="269"/>
      <c r="I1021" s="270"/>
    </row>
    <row r="1022" spans="2:9" ht="24" customHeight="1" x14ac:dyDescent="0.2">
      <c r="B1022" s="267"/>
      <c r="C1022" s="268"/>
      <c r="D1022" s="268"/>
      <c r="E1022" s="268"/>
      <c r="F1022" s="268"/>
      <c r="G1022" s="268"/>
      <c r="H1022" s="269"/>
      <c r="I1022" s="270"/>
    </row>
    <row r="1023" spans="2:9" ht="24" customHeight="1" x14ac:dyDescent="0.2">
      <c r="B1023" s="267"/>
      <c r="C1023" s="268"/>
      <c r="D1023" s="268"/>
      <c r="E1023" s="268"/>
      <c r="F1023" s="268"/>
      <c r="G1023" s="268"/>
      <c r="H1023" s="269"/>
      <c r="I1023" s="270"/>
    </row>
    <row r="1024" spans="2:9" ht="24" customHeight="1" x14ac:dyDescent="0.2">
      <c r="B1024" s="267"/>
      <c r="C1024" s="268"/>
      <c r="D1024" s="268"/>
      <c r="E1024" s="268"/>
      <c r="F1024" s="268"/>
      <c r="G1024" s="268"/>
      <c r="H1024" s="269"/>
      <c r="I1024" s="270"/>
    </row>
    <row r="1025" spans="2:9" ht="24" customHeight="1" x14ac:dyDescent="0.2">
      <c r="B1025" s="267"/>
      <c r="C1025" s="268"/>
      <c r="D1025" s="268"/>
      <c r="E1025" s="268"/>
      <c r="F1025" s="268"/>
      <c r="G1025" s="268"/>
      <c r="H1025" s="269"/>
      <c r="I1025" s="270"/>
    </row>
    <row r="1026" spans="2:9" ht="24" customHeight="1" x14ac:dyDescent="0.2">
      <c r="B1026" s="267"/>
      <c r="C1026" s="268"/>
      <c r="D1026" s="268"/>
      <c r="E1026" s="268"/>
      <c r="F1026" s="268"/>
      <c r="G1026" s="268"/>
      <c r="H1026" s="269"/>
      <c r="I1026" s="270"/>
    </row>
    <row r="1027" spans="2:9" ht="24" customHeight="1" x14ac:dyDescent="0.2">
      <c r="B1027" s="267"/>
      <c r="C1027" s="268"/>
      <c r="D1027" s="268"/>
      <c r="E1027" s="268"/>
      <c r="F1027" s="268"/>
      <c r="G1027" s="268"/>
      <c r="H1027" s="269"/>
      <c r="I1027" s="270"/>
    </row>
    <row r="1028" spans="2:9" ht="24" customHeight="1" x14ac:dyDescent="0.2">
      <c r="B1028" s="267"/>
      <c r="C1028" s="268"/>
      <c r="D1028" s="268"/>
      <c r="E1028" s="268"/>
      <c r="F1028" s="268"/>
      <c r="G1028" s="268"/>
      <c r="H1028" s="269"/>
      <c r="I1028" s="270"/>
    </row>
    <row r="1029" spans="2:9" ht="24" customHeight="1" x14ac:dyDescent="0.2">
      <c r="B1029" s="267"/>
      <c r="C1029" s="268"/>
      <c r="D1029" s="268"/>
      <c r="E1029" s="268"/>
      <c r="F1029" s="268"/>
      <c r="G1029" s="268"/>
      <c r="H1029" s="269"/>
      <c r="I1029" s="270"/>
    </row>
    <row r="1030" spans="2:9" ht="24" customHeight="1" x14ac:dyDescent="0.2">
      <c r="B1030" s="267"/>
      <c r="C1030" s="268"/>
      <c r="D1030" s="268"/>
      <c r="E1030" s="268"/>
      <c r="F1030" s="268"/>
      <c r="G1030" s="268"/>
      <c r="H1030" s="269"/>
      <c r="I1030" s="270"/>
    </row>
    <row r="1031" spans="2:9" ht="24" customHeight="1" x14ac:dyDescent="0.2">
      <c r="B1031" s="267"/>
      <c r="C1031" s="268"/>
      <c r="D1031" s="268"/>
      <c r="E1031" s="268"/>
      <c r="F1031" s="268"/>
      <c r="G1031" s="268"/>
      <c r="H1031" s="269"/>
      <c r="I1031" s="270"/>
    </row>
    <row r="1032" spans="2:9" ht="24" customHeight="1" x14ac:dyDescent="0.2">
      <c r="B1032" s="267"/>
      <c r="C1032" s="268"/>
      <c r="D1032" s="268"/>
      <c r="E1032" s="268"/>
      <c r="F1032" s="268"/>
      <c r="G1032" s="268"/>
      <c r="H1032" s="269"/>
      <c r="I1032" s="270"/>
    </row>
    <row r="1033" spans="2:9" ht="24" customHeight="1" x14ac:dyDescent="0.2">
      <c r="B1033" s="267"/>
      <c r="C1033" s="268"/>
      <c r="D1033" s="268"/>
      <c r="E1033" s="268"/>
      <c r="F1033" s="268"/>
      <c r="G1033" s="268"/>
      <c r="H1033" s="269"/>
      <c r="I1033" s="270"/>
    </row>
    <row r="1034" spans="2:9" ht="24" customHeight="1" x14ac:dyDescent="0.2">
      <c r="B1034" s="267"/>
      <c r="C1034" s="268"/>
      <c r="D1034" s="268"/>
      <c r="E1034" s="268"/>
      <c r="F1034" s="268"/>
      <c r="G1034" s="268"/>
      <c r="H1034" s="269"/>
      <c r="I1034" s="270"/>
    </row>
    <row r="1035" spans="2:9" ht="24" customHeight="1" x14ac:dyDescent="0.2">
      <c r="B1035" s="267"/>
      <c r="C1035" s="268"/>
      <c r="D1035" s="268"/>
      <c r="E1035" s="268"/>
      <c r="F1035" s="268"/>
      <c r="G1035" s="268"/>
      <c r="H1035" s="269"/>
      <c r="I1035" s="270"/>
    </row>
    <row r="1036" spans="2:9" ht="24" customHeight="1" x14ac:dyDescent="0.2">
      <c r="B1036" s="267"/>
      <c r="C1036" s="268"/>
      <c r="D1036" s="268"/>
      <c r="E1036" s="268"/>
      <c r="F1036" s="268"/>
      <c r="G1036" s="268"/>
      <c r="H1036" s="269"/>
      <c r="I1036" s="270"/>
    </row>
    <row r="1037" spans="2:9" ht="24" customHeight="1" x14ac:dyDescent="0.2">
      <c r="B1037" s="267"/>
      <c r="C1037" s="268"/>
      <c r="D1037" s="268"/>
      <c r="E1037" s="268"/>
      <c r="F1037" s="268"/>
      <c r="G1037" s="268"/>
      <c r="H1037" s="269"/>
      <c r="I1037" s="270"/>
    </row>
    <row r="1038" spans="2:9" ht="24" customHeight="1" x14ac:dyDescent="0.2">
      <c r="B1038" s="267"/>
      <c r="C1038" s="268"/>
      <c r="D1038" s="268"/>
      <c r="E1038" s="268"/>
      <c r="F1038" s="268"/>
      <c r="G1038" s="268"/>
      <c r="H1038" s="269"/>
      <c r="I1038" s="270"/>
    </row>
    <row r="1039" spans="2:9" ht="24" customHeight="1" x14ac:dyDescent="0.2">
      <c r="B1039" s="267"/>
      <c r="C1039" s="268"/>
      <c r="D1039" s="268"/>
      <c r="E1039" s="268"/>
      <c r="F1039" s="268"/>
      <c r="G1039" s="268"/>
      <c r="H1039" s="269"/>
      <c r="I1039" s="270"/>
    </row>
    <row r="1040" spans="2:9" ht="24" customHeight="1" x14ac:dyDescent="0.2">
      <c r="B1040" s="267"/>
      <c r="C1040" s="268"/>
      <c r="D1040" s="268"/>
      <c r="E1040" s="268"/>
      <c r="F1040" s="268"/>
      <c r="G1040" s="268"/>
      <c r="H1040" s="269"/>
      <c r="I1040" s="270"/>
    </row>
    <row r="1041" spans="2:9" ht="24" customHeight="1" x14ac:dyDescent="0.2">
      <c r="B1041" s="267"/>
      <c r="C1041" s="268"/>
      <c r="D1041" s="268"/>
      <c r="E1041" s="268"/>
      <c r="F1041" s="268"/>
      <c r="G1041" s="268"/>
      <c r="H1041" s="269"/>
      <c r="I1041" s="270"/>
    </row>
    <row r="1042" spans="2:9" ht="24" customHeight="1" x14ac:dyDescent="0.2">
      <c r="B1042" s="267"/>
      <c r="C1042" s="268"/>
      <c r="D1042" s="268"/>
      <c r="E1042" s="268"/>
      <c r="F1042" s="268"/>
      <c r="G1042" s="268"/>
      <c r="H1042" s="269"/>
      <c r="I1042" s="270"/>
    </row>
    <row r="1043" spans="2:9" ht="24" customHeight="1" x14ac:dyDescent="0.2">
      <c r="B1043" s="267"/>
      <c r="C1043" s="268"/>
      <c r="D1043" s="268"/>
      <c r="E1043" s="268"/>
      <c r="F1043" s="268"/>
      <c r="G1043" s="268"/>
      <c r="H1043" s="269"/>
      <c r="I1043" s="270"/>
    </row>
    <row r="1044" spans="2:9" ht="24" customHeight="1" x14ac:dyDescent="0.2">
      <c r="B1044" s="267"/>
      <c r="C1044" s="268"/>
      <c r="D1044" s="268"/>
      <c r="E1044" s="268"/>
      <c r="F1044" s="268"/>
      <c r="G1044" s="268"/>
      <c r="H1044" s="269"/>
      <c r="I1044" s="270"/>
    </row>
    <row r="1045" spans="2:9" ht="24" customHeight="1" x14ac:dyDescent="0.2">
      <c r="B1045" s="267"/>
      <c r="C1045" s="268"/>
      <c r="D1045" s="268"/>
      <c r="E1045" s="268"/>
      <c r="F1045" s="268"/>
      <c r="G1045" s="268"/>
      <c r="H1045" s="269"/>
      <c r="I1045" s="270"/>
    </row>
    <row r="1046" spans="2:9" ht="24" customHeight="1" x14ac:dyDescent="0.2">
      <c r="B1046" s="267"/>
      <c r="C1046" s="268"/>
      <c r="D1046" s="268"/>
      <c r="E1046" s="268"/>
      <c r="F1046" s="268"/>
      <c r="G1046" s="268"/>
      <c r="H1046" s="269"/>
      <c r="I1046" s="270"/>
    </row>
    <row r="1047" spans="2:9" ht="24" customHeight="1" x14ac:dyDescent="0.2">
      <c r="B1047" s="267"/>
      <c r="C1047" s="268"/>
      <c r="D1047" s="268"/>
      <c r="E1047" s="268"/>
      <c r="F1047" s="268"/>
      <c r="G1047" s="268"/>
      <c r="H1047" s="269"/>
      <c r="I1047" s="270"/>
    </row>
    <row r="1048" spans="2:9" ht="24" customHeight="1" x14ac:dyDescent="0.2">
      <c r="B1048" s="267"/>
      <c r="C1048" s="268"/>
      <c r="D1048" s="268"/>
      <c r="E1048" s="268"/>
      <c r="F1048" s="268"/>
      <c r="G1048" s="268"/>
      <c r="H1048" s="269"/>
      <c r="I1048" s="270"/>
    </row>
    <row r="1049" spans="2:9" ht="24" customHeight="1" x14ac:dyDescent="0.2">
      <c r="B1049" s="267"/>
      <c r="C1049" s="268"/>
      <c r="D1049" s="268"/>
      <c r="E1049" s="268"/>
      <c r="F1049" s="268"/>
      <c r="G1049" s="268"/>
      <c r="H1049" s="269"/>
      <c r="I1049" s="270"/>
    </row>
    <row r="1050" spans="2:9" ht="24" customHeight="1" x14ac:dyDescent="0.2">
      <c r="B1050" s="267"/>
      <c r="C1050" s="268"/>
      <c r="D1050" s="268"/>
      <c r="E1050" s="268"/>
      <c r="F1050" s="268"/>
      <c r="G1050" s="268"/>
      <c r="H1050" s="269"/>
      <c r="I1050" s="270"/>
    </row>
    <row r="1051" spans="2:9" ht="24" customHeight="1" x14ac:dyDescent="0.2">
      <c r="B1051" s="267"/>
      <c r="C1051" s="268"/>
      <c r="D1051" s="268"/>
      <c r="E1051" s="268"/>
      <c r="F1051" s="268"/>
      <c r="G1051" s="268"/>
      <c r="H1051" s="269"/>
      <c r="I1051" s="270"/>
    </row>
    <row r="1052" spans="2:9" ht="24" customHeight="1" x14ac:dyDescent="0.2">
      <c r="B1052" s="267"/>
      <c r="C1052" s="268"/>
      <c r="D1052" s="268"/>
      <c r="E1052" s="268"/>
      <c r="F1052" s="268"/>
      <c r="G1052" s="268"/>
      <c r="H1052" s="269"/>
      <c r="I1052" s="270"/>
    </row>
    <row r="1053" spans="2:9" ht="24" customHeight="1" x14ac:dyDescent="0.2">
      <c r="B1053" s="267"/>
      <c r="C1053" s="268"/>
      <c r="D1053" s="268"/>
      <c r="E1053" s="268"/>
      <c r="F1053" s="268"/>
      <c r="G1053" s="268"/>
      <c r="H1053" s="269"/>
      <c r="I1053" s="270"/>
    </row>
    <row r="1054" spans="2:9" ht="24" customHeight="1" x14ac:dyDescent="0.2">
      <c r="B1054" s="267"/>
      <c r="C1054" s="268"/>
      <c r="D1054" s="268"/>
      <c r="E1054" s="268"/>
      <c r="F1054" s="268"/>
      <c r="G1054" s="268"/>
      <c r="H1054" s="269"/>
      <c r="I1054" s="270"/>
    </row>
    <row r="1055" spans="2:9" ht="24" customHeight="1" x14ac:dyDescent="0.2">
      <c r="B1055" s="267"/>
      <c r="C1055" s="268"/>
      <c r="D1055" s="268"/>
      <c r="E1055" s="268"/>
      <c r="F1055" s="268"/>
      <c r="G1055" s="268"/>
      <c r="H1055" s="269"/>
      <c r="I1055" s="270"/>
    </row>
    <row r="1056" spans="2:9" ht="24" customHeight="1" x14ac:dyDescent="0.2">
      <c r="B1056" s="267"/>
      <c r="C1056" s="268"/>
      <c r="D1056" s="268"/>
      <c r="E1056" s="268"/>
      <c r="F1056" s="268"/>
      <c r="G1056" s="268"/>
      <c r="H1056" s="269"/>
      <c r="I1056" s="270"/>
    </row>
    <row r="1057" spans="2:9" ht="24" customHeight="1" x14ac:dyDescent="0.2">
      <c r="B1057" s="267"/>
      <c r="C1057" s="268"/>
      <c r="D1057" s="268"/>
      <c r="E1057" s="268"/>
      <c r="F1057" s="268"/>
      <c r="G1057" s="268"/>
      <c r="H1057" s="269"/>
      <c r="I1057" s="270"/>
    </row>
    <row r="1058" spans="2:9" ht="24" customHeight="1" x14ac:dyDescent="0.2">
      <c r="B1058" s="267"/>
      <c r="C1058" s="268"/>
      <c r="D1058" s="268"/>
      <c r="E1058" s="268"/>
      <c r="F1058" s="268"/>
      <c r="G1058" s="268"/>
      <c r="H1058" s="269"/>
      <c r="I1058" s="270"/>
    </row>
    <row r="1059" spans="2:9" ht="24" customHeight="1" x14ac:dyDescent="0.2">
      <c r="B1059" s="267"/>
      <c r="C1059" s="268"/>
      <c r="D1059" s="268"/>
      <c r="E1059" s="268"/>
      <c r="F1059" s="268"/>
      <c r="G1059" s="268"/>
      <c r="H1059" s="269"/>
      <c r="I1059" s="270"/>
    </row>
    <row r="1060" spans="2:9" ht="24" customHeight="1" x14ac:dyDescent="0.2">
      <c r="B1060" s="267"/>
      <c r="C1060" s="268"/>
      <c r="D1060" s="268"/>
      <c r="E1060" s="268"/>
      <c r="F1060" s="268"/>
      <c r="G1060" s="268"/>
      <c r="H1060" s="269"/>
      <c r="I1060" s="270"/>
    </row>
    <row r="1061" spans="2:9" ht="24" customHeight="1" x14ac:dyDescent="0.2">
      <c r="B1061" s="267"/>
      <c r="C1061" s="268"/>
      <c r="D1061" s="268"/>
      <c r="E1061" s="268"/>
      <c r="F1061" s="268"/>
      <c r="G1061" s="268"/>
      <c r="H1061" s="269"/>
      <c r="I1061" s="270"/>
    </row>
    <row r="1062" spans="2:9" ht="24" customHeight="1" x14ac:dyDescent="0.2">
      <c r="B1062" s="267"/>
      <c r="C1062" s="268"/>
      <c r="D1062" s="268"/>
      <c r="E1062" s="268"/>
      <c r="F1062" s="268"/>
      <c r="G1062" s="268"/>
      <c r="H1062" s="269"/>
      <c r="I1062" s="270"/>
    </row>
    <row r="1063" spans="2:9" ht="24" customHeight="1" x14ac:dyDescent="0.2">
      <c r="B1063" s="267"/>
      <c r="C1063" s="268"/>
      <c r="D1063" s="268"/>
      <c r="E1063" s="268"/>
      <c r="F1063" s="268"/>
      <c r="G1063" s="268"/>
      <c r="H1063" s="269"/>
      <c r="I1063" s="270"/>
    </row>
    <row r="1064" spans="2:9" ht="24" customHeight="1" x14ac:dyDescent="0.2">
      <c r="B1064" s="267"/>
      <c r="C1064" s="268"/>
      <c r="D1064" s="268"/>
      <c r="E1064" s="268"/>
      <c r="F1064" s="268"/>
      <c r="G1064" s="268"/>
      <c r="H1064" s="269"/>
      <c r="I1064" s="270"/>
    </row>
    <row r="1065" spans="2:9" ht="24" customHeight="1" x14ac:dyDescent="0.2">
      <c r="B1065" s="267"/>
      <c r="C1065" s="268"/>
      <c r="D1065" s="268"/>
      <c r="E1065" s="268"/>
      <c r="F1065" s="268"/>
      <c r="G1065" s="268"/>
      <c r="H1065" s="269"/>
      <c r="I1065" s="270"/>
    </row>
    <row r="1066" spans="2:9" ht="24" customHeight="1" x14ac:dyDescent="0.2">
      <c r="B1066" s="267"/>
      <c r="C1066" s="268"/>
      <c r="D1066" s="268"/>
      <c r="E1066" s="268"/>
      <c r="F1066" s="268"/>
      <c r="G1066" s="268"/>
      <c r="H1066" s="269"/>
      <c r="I1066" s="270"/>
    </row>
    <row r="1067" spans="2:9" ht="24" customHeight="1" x14ac:dyDescent="0.2">
      <c r="B1067" s="267"/>
      <c r="C1067" s="268"/>
      <c r="D1067" s="268"/>
      <c r="E1067" s="268"/>
      <c r="F1067" s="268"/>
      <c r="G1067" s="268"/>
      <c r="H1067" s="269"/>
      <c r="I1067" s="270"/>
    </row>
    <row r="1068" spans="2:9" ht="24" customHeight="1" x14ac:dyDescent="0.2">
      <c r="B1068" s="267"/>
      <c r="C1068" s="268"/>
      <c r="D1068" s="268"/>
      <c r="E1068" s="268"/>
      <c r="F1068" s="268"/>
      <c r="G1068" s="268"/>
      <c r="H1068" s="269"/>
      <c r="I1068" s="270"/>
    </row>
    <row r="1069" spans="2:9" ht="24" customHeight="1" x14ac:dyDescent="0.2">
      <c r="B1069" s="267"/>
      <c r="C1069" s="268"/>
      <c r="D1069" s="268"/>
      <c r="E1069" s="268"/>
      <c r="F1069" s="268"/>
      <c r="G1069" s="268"/>
      <c r="H1069" s="269"/>
      <c r="I1069" s="270"/>
    </row>
    <row r="1070" spans="2:9" ht="24" customHeight="1" x14ac:dyDescent="0.2">
      <c r="B1070" s="267"/>
      <c r="C1070" s="268"/>
      <c r="D1070" s="268"/>
      <c r="E1070" s="268"/>
      <c r="F1070" s="268"/>
      <c r="G1070" s="268"/>
      <c r="H1070" s="269"/>
      <c r="I1070" s="270"/>
    </row>
    <row r="1071" spans="2:9" ht="24" customHeight="1" x14ac:dyDescent="0.2">
      <c r="B1071" s="267"/>
      <c r="C1071" s="268"/>
      <c r="D1071" s="268"/>
      <c r="E1071" s="268"/>
      <c r="F1071" s="268"/>
      <c r="G1071" s="268"/>
      <c r="H1071" s="269"/>
      <c r="I1071" s="270"/>
    </row>
    <row r="1072" spans="2:9" ht="24" customHeight="1" x14ac:dyDescent="0.2">
      <c r="B1072" s="267"/>
      <c r="C1072" s="268"/>
      <c r="D1072" s="268"/>
      <c r="E1072" s="268"/>
      <c r="F1072" s="268"/>
      <c r="G1072" s="268"/>
      <c r="H1072" s="269"/>
      <c r="I1072" s="270"/>
    </row>
    <row r="1073" spans="2:9" ht="24" customHeight="1" x14ac:dyDescent="0.2">
      <c r="B1073" s="267"/>
      <c r="C1073" s="268"/>
      <c r="D1073" s="268"/>
      <c r="E1073" s="268"/>
      <c r="F1073" s="268"/>
      <c r="G1073" s="268"/>
      <c r="H1073" s="269"/>
      <c r="I1073" s="270"/>
    </row>
    <row r="1074" spans="2:9" ht="24" customHeight="1" x14ac:dyDescent="0.2">
      <c r="B1074" s="267"/>
      <c r="C1074" s="268"/>
      <c r="D1074" s="268"/>
      <c r="E1074" s="268"/>
      <c r="F1074" s="268"/>
      <c r="G1074" s="268"/>
      <c r="H1074" s="269"/>
      <c r="I1074" s="270"/>
    </row>
    <row r="1075" spans="2:9" ht="24" customHeight="1" x14ac:dyDescent="0.2">
      <c r="B1075" s="267"/>
      <c r="C1075" s="268"/>
      <c r="D1075" s="268"/>
      <c r="E1075" s="268"/>
      <c r="F1075" s="268"/>
      <c r="G1075" s="268"/>
      <c r="H1075" s="269"/>
      <c r="I1075" s="270"/>
    </row>
    <row r="1076" spans="2:9" ht="24" customHeight="1" x14ac:dyDescent="0.2">
      <c r="B1076" s="267"/>
      <c r="C1076" s="268"/>
      <c r="D1076" s="268"/>
      <c r="E1076" s="268"/>
      <c r="F1076" s="268"/>
      <c r="G1076" s="268"/>
      <c r="H1076" s="269"/>
      <c r="I1076" s="270"/>
    </row>
    <row r="1077" spans="2:9" ht="24" customHeight="1" x14ac:dyDescent="0.2">
      <c r="B1077" s="267"/>
      <c r="C1077" s="268"/>
      <c r="D1077" s="268"/>
      <c r="E1077" s="268"/>
      <c r="F1077" s="268"/>
      <c r="G1077" s="268"/>
      <c r="H1077" s="269"/>
      <c r="I1077" s="270"/>
    </row>
    <row r="1078" spans="2:9" ht="24" customHeight="1" x14ac:dyDescent="0.2">
      <c r="B1078" s="267"/>
      <c r="C1078" s="268"/>
      <c r="D1078" s="268"/>
      <c r="E1078" s="268"/>
      <c r="F1078" s="268"/>
      <c r="G1078" s="268"/>
      <c r="H1078" s="269"/>
      <c r="I1078" s="270"/>
    </row>
    <row r="1079" spans="2:9" ht="24" customHeight="1" x14ac:dyDescent="0.2">
      <c r="B1079" s="267"/>
      <c r="C1079" s="268"/>
      <c r="D1079" s="268"/>
      <c r="E1079" s="268"/>
      <c r="F1079" s="268"/>
      <c r="G1079" s="268"/>
      <c r="H1079" s="269"/>
      <c r="I1079" s="270"/>
    </row>
    <row r="1080" spans="2:9" ht="24" customHeight="1" x14ac:dyDescent="0.2">
      <c r="B1080" s="267"/>
      <c r="C1080" s="268"/>
      <c r="D1080" s="268"/>
      <c r="E1080" s="268"/>
      <c r="F1080" s="268"/>
      <c r="G1080" s="268"/>
      <c r="H1080" s="269"/>
      <c r="I1080" s="270"/>
    </row>
    <row r="1081" spans="2:9" ht="24" customHeight="1" x14ac:dyDescent="0.2">
      <c r="B1081" s="267"/>
      <c r="C1081" s="268"/>
      <c r="D1081" s="268"/>
      <c r="E1081" s="268"/>
      <c r="F1081" s="268"/>
      <c r="G1081" s="268"/>
      <c r="H1081" s="269"/>
      <c r="I1081" s="270"/>
    </row>
    <row r="1082" spans="2:9" ht="24" customHeight="1" x14ac:dyDescent="0.2">
      <c r="B1082" s="267"/>
      <c r="C1082" s="268"/>
      <c r="D1082" s="268"/>
      <c r="E1082" s="268"/>
      <c r="F1082" s="268"/>
      <c r="G1082" s="268"/>
      <c r="H1082" s="269"/>
      <c r="I1082" s="270"/>
    </row>
    <row r="1083" spans="2:9" ht="24" customHeight="1" x14ac:dyDescent="0.2">
      <c r="B1083" s="267"/>
      <c r="C1083" s="268"/>
      <c r="D1083" s="268"/>
      <c r="E1083" s="268"/>
      <c r="F1083" s="268"/>
      <c r="G1083" s="268"/>
      <c r="H1083" s="269"/>
      <c r="I1083" s="270"/>
    </row>
    <row r="1084" spans="2:9" ht="24" customHeight="1" x14ac:dyDescent="0.2">
      <c r="B1084" s="267"/>
      <c r="C1084" s="268"/>
      <c r="D1084" s="268"/>
      <c r="E1084" s="268"/>
      <c r="F1084" s="268"/>
      <c r="G1084" s="268"/>
      <c r="H1084" s="269"/>
      <c r="I1084" s="270"/>
    </row>
    <row r="1085" spans="2:9" ht="24" customHeight="1" x14ac:dyDescent="0.2">
      <c r="B1085" s="267"/>
      <c r="C1085" s="268"/>
      <c r="D1085" s="268"/>
      <c r="E1085" s="268"/>
      <c r="F1085" s="268"/>
      <c r="G1085" s="268"/>
      <c r="H1085" s="269"/>
      <c r="I1085" s="270"/>
    </row>
    <row r="1086" spans="2:9" ht="24" customHeight="1" x14ac:dyDescent="0.2">
      <c r="B1086" s="267"/>
      <c r="C1086" s="268"/>
      <c r="D1086" s="268"/>
      <c r="E1086" s="268"/>
      <c r="F1086" s="268"/>
      <c r="G1086" s="268"/>
      <c r="H1086" s="269"/>
      <c r="I1086" s="270"/>
    </row>
    <row r="1087" spans="2:9" ht="24" customHeight="1" x14ac:dyDescent="0.2">
      <c r="B1087" s="267"/>
      <c r="C1087" s="268"/>
      <c r="D1087" s="268"/>
      <c r="E1087" s="268"/>
      <c r="F1087" s="268"/>
      <c r="G1087" s="268"/>
      <c r="H1087" s="269"/>
      <c r="I1087" s="270"/>
    </row>
    <row r="1088" spans="2:9" ht="24" customHeight="1" x14ac:dyDescent="0.2">
      <c r="B1088" s="267"/>
      <c r="C1088" s="268"/>
      <c r="D1088" s="268"/>
      <c r="E1088" s="268"/>
      <c r="F1088" s="268"/>
      <c r="G1088" s="268"/>
      <c r="H1088" s="269"/>
      <c r="I1088" s="270"/>
    </row>
    <row r="1089" spans="2:9" ht="24" customHeight="1" x14ac:dyDescent="0.2">
      <c r="B1089" s="267"/>
      <c r="C1089" s="268"/>
      <c r="D1089" s="268"/>
      <c r="E1089" s="268"/>
      <c r="F1089" s="268"/>
      <c r="G1089" s="268"/>
      <c r="H1089" s="269"/>
      <c r="I1089" s="270"/>
    </row>
    <row r="1090" spans="2:9" ht="24" customHeight="1" x14ac:dyDescent="0.2">
      <c r="B1090" s="267"/>
      <c r="C1090" s="268"/>
      <c r="D1090" s="268"/>
      <c r="E1090" s="268"/>
      <c r="F1090" s="268"/>
      <c r="G1090" s="268"/>
      <c r="H1090" s="269"/>
      <c r="I1090" s="270"/>
    </row>
    <row r="1091" spans="2:9" ht="24" customHeight="1" x14ac:dyDescent="0.2">
      <c r="B1091" s="267"/>
      <c r="C1091" s="268"/>
      <c r="D1091" s="268"/>
      <c r="E1091" s="268"/>
      <c r="F1091" s="268"/>
      <c r="G1091" s="268"/>
      <c r="H1091" s="269"/>
      <c r="I1091" s="270"/>
    </row>
    <row r="1092" spans="2:9" ht="24" customHeight="1" x14ac:dyDescent="0.2">
      <c r="B1092" s="267"/>
      <c r="C1092" s="268"/>
      <c r="D1092" s="268"/>
      <c r="E1092" s="268"/>
      <c r="F1092" s="268"/>
      <c r="G1092" s="268"/>
      <c r="H1092" s="269"/>
      <c r="I1092" s="270"/>
    </row>
    <row r="1093" spans="2:9" ht="24" customHeight="1" x14ac:dyDescent="0.2">
      <c r="B1093" s="267"/>
      <c r="C1093" s="268"/>
      <c r="D1093" s="268"/>
      <c r="E1093" s="268"/>
      <c r="F1093" s="268"/>
      <c r="G1093" s="268"/>
      <c r="H1093" s="269"/>
      <c r="I1093" s="270"/>
    </row>
    <row r="1094" spans="2:9" ht="24" customHeight="1" x14ac:dyDescent="0.2">
      <c r="B1094" s="267"/>
      <c r="C1094" s="268"/>
      <c r="D1094" s="268"/>
      <c r="E1094" s="268"/>
      <c r="F1094" s="268"/>
      <c r="G1094" s="268"/>
      <c r="H1094" s="269"/>
      <c r="I1094" s="270"/>
    </row>
    <row r="1095" spans="2:9" ht="24" customHeight="1" x14ac:dyDescent="0.2">
      <c r="B1095" s="267"/>
      <c r="C1095" s="268"/>
      <c r="D1095" s="268"/>
      <c r="E1095" s="268"/>
      <c r="F1095" s="268"/>
      <c r="G1095" s="268"/>
      <c r="H1095" s="269"/>
      <c r="I1095" s="270"/>
    </row>
    <row r="1096" spans="2:9" ht="24" customHeight="1" x14ac:dyDescent="0.2">
      <c r="B1096" s="267"/>
      <c r="C1096" s="268"/>
      <c r="D1096" s="268"/>
      <c r="E1096" s="268"/>
      <c r="F1096" s="268"/>
      <c r="G1096" s="268"/>
      <c r="H1096" s="269"/>
      <c r="I1096" s="270"/>
    </row>
    <row r="1097" spans="2:9" ht="24" customHeight="1" x14ac:dyDescent="0.2">
      <c r="B1097" s="267"/>
      <c r="C1097" s="268"/>
      <c r="D1097" s="268"/>
      <c r="E1097" s="268"/>
      <c r="F1097" s="268"/>
      <c r="G1097" s="268"/>
      <c r="H1097" s="269"/>
      <c r="I1097" s="270"/>
    </row>
    <row r="1098" spans="2:9" ht="24" customHeight="1" x14ac:dyDescent="0.2">
      <c r="B1098" s="267"/>
      <c r="C1098" s="268"/>
      <c r="D1098" s="268"/>
      <c r="E1098" s="268"/>
      <c r="F1098" s="268"/>
      <c r="G1098" s="268"/>
      <c r="H1098" s="269"/>
      <c r="I1098" s="270"/>
    </row>
    <row r="1099" spans="2:9" ht="24" customHeight="1" x14ac:dyDescent="0.2">
      <c r="B1099" s="267"/>
      <c r="C1099" s="268"/>
      <c r="D1099" s="268"/>
      <c r="E1099" s="268"/>
      <c r="F1099" s="268"/>
      <c r="G1099" s="268"/>
      <c r="H1099" s="269"/>
      <c r="I1099" s="270"/>
    </row>
    <row r="1100" spans="2:9" ht="24" customHeight="1" x14ac:dyDescent="0.2">
      <c r="B1100" s="267"/>
      <c r="C1100" s="268"/>
      <c r="D1100" s="268"/>
      <c r="E1100" s="268"/>
      <c r="F1100" s="268"/>
      <c r="G1100" s="268"/>
      <c r="H1100" s="269"/>
      <c r="I1100" s="270"/>
    </row>
    <row r="1101" spans="2:9" ht="24" customHeight="1" x14ac:dyDescent="0.2">
      <c r="B1101" s="267"/>
      <c r="C1101" s="268"/>
      <c r="D1101" s="268"/>
      <c r="E1101" s="268"/>
      <c r="F1101" s="268"/>
      <c r="G1101" s="268"/>
      <c r="H1101" s="269"/>
      <c r="I1101" s="270"/>
    </row>
    <row r="1102" spans="2:9" ht="24" customHeight="1" x14ac:dyDescent="0.2">
      <c r="B1102" s="267"/>
      <c r="C1102" s="268"/>
      <c r="D1102" s="268"/>
      <c r="E1102" s="268"/>
      <c r="F1102" s="268"/>
      <c r="G1102" s="268"/>
      <c r="H1102" s="269"/>
      <c r="I1102" s="270"/>
    </row>
    <row r="1103" spans="2:9" ht="24" customHeight="1" x14ac:dyDescent="0.2">
      <c r="B1103" s="267"/>
      <c r="C1103" s="268"/>
      <c r="D1103" s="268"/>
      <c r="E1103" s="268"/>
      <c r="F1103" s="268"/>
      <c r="G1103" s="268"/>
      <c r="H1103" s="269"/>
      <c r="I1103" s="270"/>
    </row>
    <row r="1104" spans="2:9" ht="24" customHeight="1" x14ac:dyDescent="0.2">
      <c r="B1104" s="267"/>
      <c r="C1104" s="268"/>
      <c r="D1104" s="268"/>
      <c r="E1104" s="268"/>
      <c r="F1104" s="268"/>
      <c r="G1104" s="268"/>
      <c r="H1104" s="269"/>
      <c r="I1104" s="270"/>
    </row>
    <row r="1105" spans="2:9" ht="24" customHeight="1" x14ac:dyDescent="0.2">
      <c r="B1105" s="267"/>
      <c r="C1105" s="268"/>
      <c r="D1105" s="268"/>
      <c r="E1105" s="268"/>
      <c r="F1105" s="268"/>
      <c r="G1105" s="268"/>
      <c r="H1105" s="269"/>
      <c r="I1105" s="270"/>
    </row>
    <row r="1106" spans="2:9" ht="24" customHeight="1" x14ac:dyDescent="0.2">
      <c r="B1106" s="267"/>
      <c r="C1106" s="268"/>
      <c r="D1106" s="268"/>
      <c r="E1106" s="268"/>
      <c r="F1106" s="268"/>
      <c r="G1106" s="268"/>
      <c r="H1106" s="269"/>
      <c r="I1106" s="270"/>
    </row>
    <row r="1107" spans="2:9" ht="24" customHeight="1" x14ac:dyDescent="0.2">
      <c r="B1107" s="267"/>
      <c r="C1107" s="268"/>
      <c r="D1107" s="268"/>
      <c r="E1107" s="268"/>
      <c r="F1107" s="268"/>
      <c r="G1107" s="268"/>
      <c r="H1107" s="269"/>
      <c r="I1107" s="270"/>
    </row>
    <row r="1108" spans="2:9" ht="24" customHeight="1" x14ac:dyDescent="0.2">
      <c r="B1108" s="267"/>
      <c r="C1108" s="268"/>
      <c r="D1108" s="268"/>
      <c r="E1108" s="268"/>
      <c r="F1108" s="268"/>
      <c r="G1108" s="268"/>
      <c r="H1108" s="269"/>
      <c r="I1108" s="270"/>
    </row>
    <row r="1109" spans="2:9" ht="24" customHeight="1" x14ac:dyDescent="0.2">
      <c r="B1109" s="267"/>
      <c r="C1109" s="268"/>
      <c r="D1109" s="268"/>
      <c r="E1109" s="268"/>
      <c r="F1109" s="268"/>
      <c r="G1109" s="268"/>
      <c r="H1109" s="269"/>
      <c r="I1109" s="270"/>
    </row>
    <row r="1110" spans="2:9" ht="24" customHeight="1" x14ac:dyDescent="0.2">
      <c r="B1110" s="267"/>
      <c r="C1110" s="268"/>
      <c r="D1110" s="268"/>
      <c r="E1110" s="268"/>
      <c r="F1110" s="268"/>
      <c r="G1110" s="268"/>
      <c r="H1110" s="269"/>
      <c r="I1110" s="270"/>
    </row>
    <row r="1111" spans="2:9" ht="24" customHeight="1" x14ac:dyDescent="0.2">
      <c r="B1111" s="267"/>
      <c r="C1111" s="268"/>
      <c r="D1111" s="268"/>
      <c r="E1111" s="268"/>
      <c r="F1111" s="268"/>
      <c r="G1111" s="268"/>
      <c r="H1111" s="269"/>
      <c r="I1111" s="270"/>
    </row>
    <row r="1112" spans="2:9" ht="24" customHeight="1" x14ac:dyDescent="0.2">
      <c r="B1112" s="267"/>
      <c r="C1112" s="268"/>
      <c r="D1112" s="268"/>
      <c r="E1112" s="268"/>
      <c r="F1112" s="268"/>
      <c r="G1112" s="268"/>
      <c r="H1112" s="269"/>
      <c r="I1112" s="270"/>
    </row>
    <row r="1113" spans="2:9" ht="24" customHeight="1" x14ac:dyDescent="0.2">
      <c r="B1113" s="267"/>
      <c r="C1113" s="268"/>
      <c r="D1113" s="268"/>
      <c r="E1113" s="268"/>
      <c r="F1113" s="268"/>
      <c r="G1113" s="268"/>
      <c r="H1113" s="269"/>
      <c r="I1113" s="270"/>
    </row>
    <row r="1114" spans="2:9" ht="24" customHeight="1" x14ac:dyDescent="0.2">
      <c r="B1114" s="267"/>
      <c r="C1114" s="268"/>
      <c r="D1114" s="268"/>
      <c r="E1114" s="268"/>
      <c r="F1114" s="268"/>
      <c r="G1114" s="268"/>
      <c r="H1114" s="269"/>
      <c r="I1114" s="270"/>
    </row>
    <row r="1115" spans="2:9" ht="24" customHeight="1" x14ac:dyDescent="0.2">
      <c r="B1115" s="267"/>
      <c r="C1115" s="268"/>
      <c r="D1115" s="268"/>
      <c r="E1115" s="268"/>
      <c r="F1115" s="268"/>
      <c r="G1115" s="268"/>
      <c r="H1115" s="269"/>
      <c r="I1115" s="270"/>
    </row>
    <row r="1116" spans="2:9" ht="24" customHeight="1" x14ac:dyDescent="0.2">
      <c r="B1116" s="267"/>
      <c r="C1116" s="268"/>
      <c r="D1116" s="268"/>
      <c r="E1116" s="268"/>
      <c r="F1116" s="268"/>
      <c r="G1116" s="268"/>
      <c r="H1116" s="269"/>
      <c r="I1116" s="270"/>
    </row>
    <row r="1117" spans="2:9" ht="24" customHeight="1" x14ac:dyDescent="0.2">
      <c r="B1117" s="267"/>
      <c r="C1117" s="268"/>
      <c r="D1117" s="268"/>
      <c r="E1117" s="268"/>
      <c r="F1117" s="268"/>
      <c r="G1117" s="268"/>
      <c r="H1117" s="269"/>
      <c r="I1117" s="270"/>
    </row>
    <row r="1118" spans="2:9" ht="24" customHeight="1" x14ac:dyDescent="0.2">
      <c r="B1118" s="267"/>
      <c r="C1118" s="268"/>
      <c r="D1118" s="268"/>
      <c r="E1118" s="268"/>
      <c r="F1118" s="268"/>
      <c r="G1118" s="268"/>
      <c r="H1118" s="269"/>
      <c r="I1118" s="270"/>
    </row>
    <row r="1119" spans="2:9" ht="24" customHeight="1" x14ac:dyDescent="0.2">
      <c r="B1119" s="267"/>
      <c r="C1119" s="268"/>
      <c r="D1119" s="268"/>
      <c r="E1119" s="268"/>
      <c r="F1119" s="268"/>
      <c r="G1119" s="268"/>
      <c r="H1119" s="269"/>
      <c r="I1119" s="270"/>
    </row>
    <row r="1120" spans="2:9" ht="24" customHeight="1" x14ac:dyDescent="0.2">
      <c r="B1120" s="267"/>
      <c r="C1120" s="268"/>
      <c r="D1120" s="268"/>
      <c r="E1120" s="268"/>
      <c r="F1120" s="268"/>
      <c r="G1120" s="268"/>
      <c r="H1120" s="269"/>
      <c r="I1120" s="270"/>
    </row>
    <row r="1121" spans="2:9" ht="24" customHeight="1" x14ac:dyDescent="0.2">
      <c r="B1121" s="267"/>
      <c r="C1121" s="268"/>
      <c r="D1121" s="268"/>
      <c r="E1121" s="268"/>
      <c r="F1121" s="268"/>
      <c r="G1121" s="268"/>
      <c r="H1121" s="269"/>
      <c r="I1121" s="270"/>
    </row>
    <row r="1122" spans="2:9" ht="24" customHeight="1" x14ac:dyDescent="0.2">
      <c r="B1122" s="267"/>
      <c r="C1122" s="268"/>
      <c r="D1122" s="268"/>
      <c r="E1122" s="268"/>
      <c r="F1122" s="268"/>
      <c r="G1122" s="268"/>
      <c r="H1122" s="269"/>
      <c r="I1122" s="270"/>
    </row>
    <row r="1123" spans="2:9" ht="24" customHeight="1" x14ac:dyDescent="0.2">
      <c r="B1123" s="267"/>
      <c r="C1123" s="268"/>
      <c r="D1123" s="268"/>
      <c r="E1123" s="268"/>
      <c r="F1123" s="268"/>
      <c r="G1123" s="268"/>
      <c r="H1123" s="269"/>
      <c r="I1123" s="270"/>
    </row>
    <row r="1124" spans="2:9" ht="24" customHeight="1" x14ac:dyDescent="0.2">
      <c r="B1124" s="267"/>
      <c r="C1124" s="268"/>
      <c r="D1124" s="268"/>
      <c r="E1124" s="268"/>
      <c r="F1124" s="268"/>
      <c r="G1124" s="268"/>
      <c r="H1124" s="269"/>
      <c r="I1124" s="270"/>
    </row>
    <row r="1125" spans="2:9" ht="24" customHeight="1" x14ac:dyDescent="0.2">
      <c r="B1125" s="267"/>
      <c r="C1125" s="268"/>
      <c r="D1125" s="268"/>
      <c r="E1125" s="268"/>
      <c r="F1125" s="268"/>
      <c r="G1125" s="268"/>
      <c r="H1125" s="269"/>
      <c r="I1125" s="270"/>
    </row>
    <row r="1126" spans="2:9" ht="24" customHeight="1" x14ac:dyDescent="0.2">
      <c r="B1126" s="267"/>
      <c r="C1126" s="268"/>
      <c r="D1126" s="268"/>
      <c r="E1126" s="268"/>
      <c r="F1126" s="268"/>
      <c r="G1126" s="268"/>
      <c r="H1126" s="269"/>
      <c r="I1126" s="270"/>
    </row>
    <row r="1127" spans="2:9" ht="24" customHeight="1" x14ac:dyDescent="0.2">
      <c r="B1127" s="267"/>
      <c r="C1127" s="268"/>
      <c r="D1127" s="268"/>
      <c r="E1127" s="268"/>
      <c r="F1127" s="268"/>
      <c r="G1127" s="268"/>
      <c r="H1127" s="269"/>
      <c r="I1127" s="270"/>
    </row>
    <row r="1128" spans="2:9" ht="24" customHeight="1" x14ac:dyDescent="0.2">
      <c r="B1128" s="267"/>
      <c r="C1128" s="268"/>
      <c r="D1128" s="268"/>
      <c r="E1128" s="268"/>
      <c r="F1128" s="268"/>
      <c r="G1128" s="268"/>
      <c r="H1128" s="269"/>
      <c r="I1128" s="270"/>
    </row>
    <row r="1129" spans="2:9" ht="24" customHeight="1" x14ac:dyDescent="0.2">
      <c r="B1129" s="267"/>
      <c r="C1129" s="268"/>
      <c r="D1129" s="268"/>
      <c r="E1129" s="268"/>
      <c r="F1129" s="268"/>
      <c r="G1129" s="268"/>
      <c r="H1129" s="269"/>
      <c r="I1129" s="270"/>
    </row>
    <row r="1130" spans="2:9" ht="24" customHeight="1" x14ac:dyDescent="0.2">
      <c r="B1130" s="267"/>
      <c r="C1130" s="268"/>
      <c r="D1130" s="268"/>
      <c r="E1130" s="268"/>
      <c r="F1130" s="268"/>
      <c r="G1130" s="268"/>
      <c r="H1130" s="269"/>
      <c r="I1130" s="270"/>
    </row>
    <row r="1131" spans="2:9" ht="24" customHeight="1" x14ac:dyDescent="0.2">
      <c r="B1131" s="267"/>
      <c r="C1131" s="268"/>
      <c r="D1131" s="268"/>
      <c r="E1131" s="268"/>
      <c r="F1131" s="268"/>
      <c r="G1131" s="268"/>
      <c r="H1131" s="269"/>
      <c r="I1131" s="270"/>
    </row>
    <row r="1132" spans="2:9" ht="24" customHeight="1" x14ac:dyDescent="0.2">
      <c r="B1132" s="267"/>
      <c r="C1132" s="268"/>
      <c r="D1132" s="268"/>
      <c r="E1132" s="268"/>
      <c r="F1132" s="268"/>
      <c r="G1132" s="268"/>
      <c r="H1132" s="269"/>
      <c r="I1132" s="270"/>
    </row>
    <row r="1133" spans="2:9" ht="24" customHeight="1" x14ac:dyDescent="0.2">
      <c r="B1133" s="267"/>
      <c r="C1133" s="268"/>
      <c r="D1133" s="268"/>
      <c r="E1133" s="268"/>
      <c r="F1133" s="268"/>
      <c r="G1133" s="268"/>
      <c r="H1133" s="269"/>
      <c r="I1133" s="270"/>
    </row>
    <row r="1134" spans="2:9" ht="24" customHeight="1" x14ac:dyDescent="0.2">
      <c r="B1134" s="267"/>
      <c r="C1134" s="268"/>
      <c r="D1134" s="268"/>
      <c r="E1134" s="268"/>
      <c r="F1134" s="268"/>
      <c r="G1134" s="268"/>
      <c r="H1134" s="269"/>
      <c r="I1134" s="270"/>
    </row>
    <row r="1135" spans="2:9" ht="24" customHeight="1" x14ac:dyDescent="0.2">
      <c r="B1135" s="267"/>
      <c r="C1135" s="268"/>
      <c r="D1135" s="268"/>
      <c r="E1135" s="268"/>
      <c r="F1135" s="268"/>
      <c r="G1135" s="268"/>
      <c r="H1135" s="269"/>
      <c r="I1135" s="270"/>
    </row>
    <row r="1136" spans="2:9" ht="24" customHeight="1" x14ac:dyDescent="0.2">
      <c r="B1136" s="267"/>
      <c r="C1136" s="268"/>
      <c r="D1136" s="268"/>
      <c r="E1136" s="268"/>
      <c r="F1136" s="268"/>
      <c r="G1136" s="268"/>
      <c r="H1136" s="269"/>
      <c r="I1136" s="270"/>
    </row>
    <row r="1137" spans="2:9" ht="24" customHeight="1" x14ac:dyDescent="0.2">
      <c r="B1137" s="267"/>
      <c r="C1137" s="268"/>
      <c r="D1137" s="268"/>
      <c r="E1137" s="268"/>
      <c r="F1137" s="268"/>
      <c r="G1137" s="268"/>
      <c r="H1137" s="269"/>
      <c r="I1137" s="270"/>
    </row>
    <row r="1138" spans="2:9" ht="24" customHeight="1" x14ac:dyDescent="0.2">
      <c r="B1138" s="267"/>
      <c r="C1138" s="268"/>
      <c r="D1138" s="268"/>
      <c r="E1138" s="268"/>
      <c r="F1138" s="268"/>
      <c r="G1138" s="268"/>
      <c r="H1138" s="269"/>
      <c r="I1138" s="270"/>
    </row>
    <row r="1139" spans="2:9" ht="24" customHeight="1" x14ac:dyDescent="0.2">
      <c r="B1139" s="267"/>
      <c r="C1139" s="268"/>
      <c r="D1139" s="268"/>
      <c r="E1139" s="268"/>
      <c r="F1139" s="268"/>
      <c r="G1139" s="268"/>
      <c r="H1139" s="269"/>
      <c r="I1139" s="270"/>
    </row>
    <row r="1140" spans="2:9" ht="24" customHeight="1" x14ac:dyDescent="0.2">
      <c r="B1140" s="267"/>
      <c r="C1140" s="268"/>
      <c r="D1140" s="268"/>
      <c r="E1140" s="268"/>
      <c r="F1140" s="268"/>
      <c r="G1140" s="268"/>
      <c r="H1140" s="269"/>
      <c r="I1140" s="270"/>
    </row>
    <row r="1141" spans="2:9" ht="24" customHeight="1" x14ac:dyDescent="0.2">
      <c r="B1141" s="267"/>
      <c r="C1141" s="268"/>
      <c r="D1141" s="268"/>
      <c r="E1141" s="268"/>
      <c r="F1141" s="268"/>
      <c r="G1141" s="268"/>
      <c r="H1141" s="269"/>
      <c r="I1141" s="270"/>
    </row>
    <row r="1142" spans="2:9" ht="24" customHeight="1" x14ac:dyDescent="0.2">
      <c r="B1142" s="267"/>
      <c r="C1142" s="268"/>
      <c r="D1142" s="268"/>
      <c r="E1142" s="268"/>
      <c r="F1142" s="268"/>
      <c r="G1142" s="268"/>
      <c r="H1142" s="269"/>
      <c r="I1142" s="270"/>
    </row>
    <row r="1143" spans="2:9" ht="24" customHeight="1" x14ac:dyDescent="0.2">
      <c r="B1143" s="267"/>
      <c r="C1143" s="268"/>
      <c r="D1143" s="268"/>
      <c r="E1143" s="268"/>
      <c r="F1143" s="268"/>
      <c r="G1143" s="268"/>
      <c r="H1143" s="269"/>
      <c r="I1143" s="270"/>
    </row>
    <row r="1144" spans="2:9" ht="24" customHeight="1" x14ac:dyDescent="0.2">
      <c r="B1144" s="267"/>
      <c r="C1144" s="268"/>
      <c r="D1144" s="268"/>
      <c r="E1144" s="268"/>
      <c r="F1144" s="268"/>
      <c r="G1144" s="268"/>
      <c r="H1144" s="269"/>
      <c r="I1144" s="270"/>
    </row>
    <row r="1145" spans="2:9" ht="24" customHeight="1" x14ac:dyDescent="0.2">
      <c r="B1145" s="267"/>
      <c r="C1145" s="268"/>
      <c r="D1145" s="268"/>
      <c r="E1145" s="268"/>
      <c r="F1145" s="268"/>
      <c r="G1145" s="268"/>
      <c r="H1145" s="269"/>
      <c r="I1145" s="270"/>
    </row>
    <row r="1146" spans="2:9" ht="24" customHeight="1" x14ac:dyDescent="0.2">
      <c r="B1146" s="267"/>
      <c r="C1146" s="268"/>
      <c r="D1146" s="268"/>
      <c r="E1146" s="268"/>
      <c r="F1146" s="268"/>
      <c r="G1146" s="268"/>
      <c r="H1146" s="269"/>
      <c r="I1146" s="270"/>
    </row>
    <row r="1147" spans="2:9" ht="24" customHeight="1" x14ac:dyDescent="0.2">
      <c r="B1147" s="267"/>
      <c r="C1147" s="268"/>
      <c r="D1147" s="268"/>
      <c r="E1147" s="268"/>
      <c r="F1147" s="268"/>
      <c r="G1147" s="268"/>
      <c r="H1147" s="269"/>
      <c r="I1147" s="270"/>
    </row>
    <row r="1148" spans="2:9" ht="24" customHeight="1" x14ac:dyDescent="0.2">
      <c r="B1148" s="267"/>
      <c r="C1148" s="268"/>
      <c r="D1148" s="268"/>
      <c r="E1148" s="268"/>
      <c r="F1148" s="268"/>
      <c r="G1148" s="268"/>
      <c r="H1148" s="269"/>
      <c r="I1148" s="270"/>
    </row>
    <row r="1149" spans="2:9" ht="24" customHeight="1" x14ac:dyDescent="0.2">
      <c r="B1149" s="267"/>
      <c r="C1149" s="268"/>
      <c r="D1149" s="268"/>
      <c r="E1149" s="268"/>
      <c r="F1149" s="268"/>
      <c r="G1149" s="268"/>
      <c r="H1149" s="269"/>
      <c r="I1149" s="270"/>
    </row>
    <row r="1150" spans="2:9" ht="24" customHeight="1" x14ac:dyDescent="0.2">
      <c r="B1150" s="267"/>
      <c r="C1150" s="268"/>
      <c r="D1150" s="268"/>
      <c r="E1150" s="268"/>
      <c r="F1150" s="268"/>
      <c r="G1150" s="268"/>
      <c r="H1150" s="269"/>
      <c r="I1150" s="270"/>
    </row>
    <row r="1151" spans="2:9" ht="24" customHeight="1" x14ac:dyDescent="0.2">
      <c r="B1151" s="267"/>
      <c r="C1151" s="268"/>
      <c r="D1151" s="268"/>
      <c r="E1151" s="268"/>
      <c r="F1151" s="268"/>
      <c r="G1151" s="268"/>
      <c r="H1151" s="269"/>
      <c r="I1151" s="270"/>
    </row>
    <row r="1152" spans="2:9" ht="24" customHeight="1" x14ac:dyDescent="0.2">
      <c r="B1152" s="267"/>
      <c r="C1152" s="268"/>
      <c r="D1152" s="268"/>
      <c r="E1152" s="268"/>
      <c r="F1152" s="268"/>
      <c r="G1152" s="268"/>
      <c r="H1152" s="269"/>
      <c r="I1152" s="270"/>
    </row>
    <row r="1153" spans="2:9" ht="24" customHeight="1" x14ac:dyDescent="0.2">
      <c r="B1153" s="267"/>
      <c r="C1153" s="268"/>
      <c r="D1153" s="268"/>
      <c r="E1153" s="268"/>
      <c r="F1153" s="268"/>
      <c r="G1153" s="268"/>
      <c r="H1153" s="269"/>
      <c r="I1153" s="270"/>
    </row>
    <row r="1154" spans="2:9" ht="24" customHeight="1" x14ac:dyDescent="0.2">
      <c r="B1154" s="267"/>
      <c r="C1154" s="268"/>
      <c r="D1154" s="268"/>
      <c r="E1154" s="268"/>
      <c r="F1154" s="268"/>
      <c r="G1154" s="268"/>
      <c r="H1154" s="269"/>
      <c r="I1154" s="270"/>
    </row>
    <row r="1155" spans="2:9" ht="24" customHeight="1" x14ac:dyDescent="0.2">
      <c r="B1155" s="267"/>
      <c r="C1155" s="268"/>
      <c r="D1155" s="268"/>
      <c r="E1155" s="268"/>
      <c r="F1155" s="268"/>
      <c r="G1155" s="268"/>
      <c r="H1155" s="269"/>
      <c r="I1155" s="270"/>
    </row>
    <row r="1156" spans="2:9" ht="24" customHeight="1" x14ac:dyDescent="0.2">
      <c r="B1156" s="267"/>
      <c r="C1156" s="268"/>
      <c r="D1156" s="268"/>
      <c r="E1156" s="268"/>
      <c r="F1156" s="268"/>
      <c r="G1156" s="268"/>
      <c r="H1156" s="269"/>
      <c r="I1156" s="270"/>
    </row>
    <row r="1157" spans="2:9" ht="24" customHeight="1" x14ac:dyDescent="0.2">
      <c r="B1157" s="267"/>
      <c r="C1157" s="268"/>
      <c r="D1157" s="268"/>
      <c r="E1157" s="268"/>
      <c r="F1157" s="268"/>
      <c r="G1157" s="268"/>
      <c r="H1157" s="269"/>
      <c r="I1157" s="270"/>
    </row>
    <row r="1158" spans="2:9" ht="24" customHeight="1" x14ac:dyDescent="0.2">
      <c r="B1158" s="267"/>
      <c r="C1158" s="268"/>
      <c r="D1158" s="268"/>
      <c r="E1158" s="268"/>
      <c r="F1158" s="268"/>
      <c r="G1158" s="268"/>
      <c r="H1158" s="269"/>
      <c r="I1158" s="270"/>
    </row>
    <row r="1159" spans="2:9" ht="24" customHeight="1" x14ac:dyDescent="0.2">
      <c r="B1159" s="267"/>
      <c r="C1159" s="268"/>
      <c r="D1159" s="268"/>
      <c r="E1159" s="268"/>
      <c r="F1159" s="268"/>
      <c r="G1159" s="268"/>
      <c r="H1159" s="269"/>
      <c r="I1159" s="270"/>
    </row>
    <row r="1160" spans="2:9" ht="24" customHeight="1" x14ac:dyDescent="0.2">
      <c r="B1160" s="267"/>
      <c r="C1160" s="268"/>
      <c r="D1160" s="268"/>
      <c r="E1160" s="268"/>
      <c r="F1160" s="268"/>
      <c r="G1160" s="268"/>
      <c r="H1160" s="269"/>
      <c r="I1160" s="270"/>
    </row>
    <row r="1161" spans="2:9" ht="24" customHeight="1" x14ac:dyDescent="0.2">
      <c r="B1161" s="267"/>
      <c r="C1161" s="268"/>
      <c r="D1161" s="268"/>
      <c r="E1161" s="268"/>
      <c r="F1161" s="268"/>
      <c r="G1161" s="268"/>
      <c r="H1161" s="269"/>
      <c r="I1161" s="270"/>
    </row>
    <row r="1162" spans="2:9" ht="24" customHeight="1" x14ac:dyDescent="0.2">
      <c r="B1162" s="267"/>
      <c r="C1162" s="268"/>
      <c r="D1162" s="268"/>
      <c r="E1162" s="268"/>
      <c r="F1162" s="268"/>
      <c r="G1162" s="268"/>
      <c r="H1162" s="269"/>
      <c r="I1162" s="270"/>
    </row>
    <row r="1163" spans="2:9" ht="24" customHeight="1" x14ac:dyDescent="0.2">
      <c r="B1163" s="267"/>
      <c r="C1163" s="268"/>
      <c r="D1163" s="268"/>
      <c r="E1163" s="268"/>
      <c r="F1163" s="268"/>
      <c r="G1163" s="268"/>
      <c r="H1163" s="269"/>
      <c r="I1163" s="270"/>
    </row>
    <row r="1164" spans="2:9" ht="24" customHeight="1" x14ac:dyDescent="0.2">
      <c r="B1164" s="267"/>
      <c r="C1164" s="268"/>
      <c r="D1164" s="268"/>
      <c r="E1164" s="268"/>
      <c r="F1164" s="268"/>
      <c r="G1164" s="268"/>
      <c r="H1164" s="269"/>
      <c r="I1164" s="270"/>
    </row>
    <row r="1165" spans="2:9" ht="24" customHeight="1" x14ac:dyDescent="0.2">
      <c r="B1165" s="267"/>
      <c r="C1165" s="268"/>
      <c r="D1165" s="268"/>
      <c r="E1165" s="268"/>
      <c r="F1165" s="268"/>
      <c r="G1165" s="268"/>
      <c r="H1165" s="269"/>
      <c r="I1165" s="270"/>
    </row>
    <row r="1166" spans="2:9" ht="24" customHeight="1" x14ac:dyDescent="0.2">
      <c r="B1166" s="267"/>
      <c r="C1166" s="268"/>
      <c r="D1166" s="268"/>
      <c r="E1166" s="268"/>
      <c r="F1166" s="268"/>
      <c r="G1166" s="268"/>
      <c r="H1166" s="269"/>
      <c r="I1166" s="270"/>
    </row>
    <row r="1167" spans="2:9" ht="24" customHeight="1" x14ac:dyDescent="0.2">
      <c r="B1167" s="267"/>
      <c r="C1167" s="268"/>
      <c r="D1167" s="268"/>
      <c r="E1167" s="268"/>
      <c r="F1167" s="268"/>
      <c r="G1167" s="268"/>
      <c r="H1167" s="269"/>
      <c r="I1167" s="270"/>
    </row>
    <row r="1168" spans="2:9" ht="24" customHeight="1" x14ac:dyDescent="0.2">
      <c r="B1168" s="267"/>
      <c r="C1168" s="268"/>
      <c r="D1168" s="268"/>
      <c r="E1168" s="268"/>
      <c r="F1168" s="268"/>
      <c r="G1168" s="268"/>
      <c r="H1168" s="269"/>
      <c r="I1168" s="270"/>
    </row>
    <row r="1169" spans="2:9" ht="24" customHeight="1" x14ac:dyDescent="0.2">
      <c r="B1169" s="267"/>
      <c r="C1169" s="268"/>
      <c r="D1169" s="268"/>
      <c r="E1169" s="268"/>
      <c r="F1169" s="268"/>
      <c r="G1169" s="268"/>
      <c r="H1169" s="269"/>
      <c r="I1169" s="270"/>
    </row>
    <row r="1170" spans="2:9" ht="24" customHeight="1" x14ac:dyDescent="0.2">
      <c r="B1170" s="267"/>
      <c r="C1170" s="268"/>
      <c r="D1170" s="268"/>
      <c r="E1170" s="268"/>
      <c r="F1170" s="268"/>
      <c r="G1170" s="268"/>
      <c r="H1170" s="269"/>
      <c r="I1170" s="270"/>
    </row>
    <row r="1171" spans="2:9" ht="24" customHeight="1" x14ac:dyDescent="0.2">
      <c r="B1171" s="267"/>
      <c r="C1171" s="268"/>
      <c r="D1171" s="268"/>
      <c r="E1171" s="268"/>
      <c r="F1171" s="268"/>
      <c r="G1171" s="268"/>
      <c r="H1171" s="269"/>
      <c r="I1171" s="270"/>
    </row>
    <row r="1172" spans="2:9" ht="24" customHeight="1" x14ac:dyDescent="0.2">
      <c r="B1172" s="267"/>
      <c r="C1172" s="268"/>
      <c r="D1172" s="268"/>
      <c r="E1172" s="268"/>
      <c r="F1172" s="268"/>
      <c r="G1172" s="268"/>
      <c r="H1172" s="269"/>
      <c r="I1172" s="270"/>
    </row>
    <row r="1173" spans="2:9" ht="24" customHeight="1" x14ac:dyDescent="0.2">
      <c r="B1173" s="267"/>
      <c r="C1173" s="268"/>
      <c r="D1173" s="268"/>
      <c r="E1173" s="268"/>
      <c r="F1173" s="268"/>
      <c r="G1173" s="268"/>
      <c r="H1173" s="269"/>
      <c r="I1173" s="270"/>
    </row>
    <row r="1174" spans="2:9" ht="24" customHeight="1" x14ac:dyDescent="0.2">
      <c r="B1174" s="267"/>
      <c r="C1174" s="268"/>
      <c r="D1174" s="268"/>
      <c r="E1174" s="268"/>
      <c r="F1174" s="268"/>
      <c r="G1174" s="268"/>
      <c r="H1174" s="269"/>
      <c r="I1174" s="270"/>
    </row>
    <row r="1175" spans="2:9" ht="24" customHeight="1" x14ac:dyDescent="0.2">
      <c r="B1175" s="267"/>
      <c r="C1175" s="268"/>
      <c r="D1175" s="268"/>
      <c r="E1175" s="268"/>
      <c r="F1175" s="268"/>
      <c r="G1175" s="268"/>
      <c r="H1175" s="269"/>
      <c r="I1175" s="270"/>
    </row>
    <row r="1176" spans="2:9" ht="24" customHeight="1" x14ac:dyDescent="0.2">
      <c r="B1176" s="267"/>
      <c r="C1176" s="268"/>
      <c r="D1176" s="268"/>
      <c r="E1176" s="268"/>
      <c r="F1176" s="268"/>
      <c r="G1176" s="268"/>
      <c r="H1176" s="269"/>
      <c r="I1176" s="270"/>
    </row>
    <row r="1177" spans="2:9" ht="24" customHeight="1" x14ac:dyDescent="0.2">
      <c r="B1177" s="267"/>
      <c r="C1177" s="268"/>
      <c r="D1177" s="268"/>
      <c r="E1177" s="268"/>
      <c r="F1177" s="268"/>
      <c r="G1177" s="268"/>
      <c r="H1177" s="269"/>
      <c r="I1177" s="270"/>
    </row>
    <row r="1178" spans="2:9" ht="24" customHeight="1" x14ac:dyDescent="0.2">
      <c r="B1178" s="267"/>
      <c r="C1178" s="268"/>
      <c r="D1178" s="268"/>
      <c r="E1178" s="268"/>
      <c r="F1178" s="268"/>
      <c r="G1178" s="268"/>
      <c r="H1178" s="269"/>
      <c r="I1178" s="270"/>
    </row>
    <row r="1179" spans="2:9" ht="24" customHeight="1" x14ac:dyDescent="0.2">
      <c r="B1179" s="267"/>
      <c r="C1179" s="268"/>
      <c r="D1179" s="268"/>
      <c r="E1179" s="268"/>
      <c r="F1179" s="268"/>
      <c r="G1179" s="268"/>
      <c r="H1179" s="269"/>
      <c r="I1179" s="270"/>
    </row>
    <row r="1180" spans="2:9" ht="24" customHeight="1" x14ac:dyDescent="0.2">
      <c r="B1180" s="267"/>
      <c r="C1180" s="268"/>
      <c r="D1180" s="268"/>
      <c r="E1180" s="268"/>
      <c r="F1180" s="268"/>
      <c r="G1180" s="268"/>
      <c r="H1180" s="269"/>
      <c r="I1180" s="270"/>
    </row>
    <row r="1181" spans="2:9" ht="24" customHeight="1" x14ac:dyDescent="0.2">
      <c r="B1181" s="267"/>
      <c r="C1181" s="268"/>
      <c r="D1181" s="268"/>
      <c r="E1181" s="268"/>
      <c r="F1181" s="268"/>
      <c r="G1181" s="268"/>
      <c r="H1181" s="269"/>
      <c r="I1181" s="270"/>
    </row>
    <row r="1182" spans="2:9" ht="24" customHeight="1" x14ac:dyDescent="0.2">
      <c r="B1182" s="267"/>
      <c r="C1182" s="268"/>
      <c r="D1182" s="268"/>
      <c r="E1182" s="268"/>
      <c r="F1182" s="268"/>
      <c r="G1182" s="268"/>
      <c r="H1182" s="269"/>
      <c r="I1182" s="270"/>
    </row>
    <row r="1183" spans="2:9" ht="24" customHeight="1" x14ac:dyDescent="0.2">
      <c r="B1183" s="267"/>
      <c r="C1183" s="268"/>
      <c r="D1183" s="268"/>
      <c r="E1183" s="268"/>
      <c r="F1183" s="268"/>
      <c r="G1183" s="268"/>
      <c r="H1183" s="269"/>
      <c r="I1183" s="270"/>
    </row>
    <row r="1184" spans="2:9" ht="24" customHeight="1" x14ac:dyDescent="0.2">
      <c r="B1184" s="267"/>
      <c r="C1184" s="268"/>
      <c r="D1184" s="268"/>
      <c r="E1184" s="268"/>
      <c r="F1184" s="268"/>
      <c r="G1184" s="268"/>
      <c r="H1184" s="269"/>
      <c r="I1184" s="270"/>
    </row>
    <row r="1185" spans="2:9" ht="24" customHeight="1" x14ac:dyDescent="0.2">
      <c r="B1185" s="267"/>
      <c r="C1185" s="268"/>
      <c r="D1185" s="268"/>
      <c r="E1185" s="268"/>
      <c r="F1185" s="268"/>
      <c r="G1185" s="268"/>
      <c r="H1185" s="269"/>
      <c r="I1185" s="270"/>
    </row>
    <row r="1186" spans="2:9" ht="24" customHeight="1" x14ac:dyDescent="0.2">
      <c r="B1186" s="267"/>
      <c r="C1186" s="268"/>
      <c r="D1186" s="268"/>
      <c r="E1186" s="268"/>
      <c r="F1186" s="268"/>
      <c r="G1186" s="268"/>
      <c r="H1186" s="269"/>
      <c r="I1186" s="270"/>
    </row>
    <row r="1187" spans="2:9" ht="24" customHeight="1" x14ac:dyDescent="0.2">
      <c r="B1187" s="267"/>
      <c r="C1187" s="268"/>
      <c r="D1187" s="268"/>
      <c r="E1187" s="268"/>
      <c r="F1187" s="268"/>
      <c r="G1187" s="268"/>
      <c r="H1187" s="269"/>
      <c r="I1187" s="270"/>
    </row>
    <row r="1188" spans="2:9" ht="24" customHeight="1" x14ac:dyDescent="0.2">
      <c r="B1188" s="267"/>
      <c r="C1188" s="268"/>
      <c r="D1188" s="268"/>
      <c r="E1188" s="268"/>
      <c r="F1188" s="268"/>
      <c r="G1188" s="268"/>
      <c r="H1188" s="269"/>
      <c r="I1188" s="270"/>
    </row>
    <row r="1189" spans="2:9" ht="24" customHeight="1" x14ac:dyDescent="0.2">
      <c r="B1189" s="267"/>
      <c r="C1189" s="268"/>
      <c r="D1189" s="268"/>
      <c r="E1189" s="268"/>
      <c r="F1189" s="268"/>
      <c r="G1189" s="268"/>
      <c r="H1189" s="269"/>
      <c r="I1189" s="270"/>
    </row>
    <row r="1190" spans="2:9" ht="24" customHeight="1" x14ac:dyDescent="0.2">
      <c r="B1190" s="267"/>
      <c r="C1190" s="268"/>
      <c r="D1190" s="268"/>
      <c r="E1190" s="268"/>
      <c r="F1190" s="268"/>
      <c r="G1190" s="268"/>
      <c r="H1190" s="269"/>
      <c r="I1190" s="270"/>
    </row>
    <row r="1191" spans="2:9" ht="24" customHeight="1" x14ac:dyDescent="0.2">
      <c r="B1191" s="267"/>
      <c r="C1191" s="268"/>
      <c r="D1191" s="268"/>
      <c r="E1191" s="268"/>
      <c r="F1191" s="268"/>
      <c r="G1191" s="268"/>
      <c r="H1191" s="269"/>
      <c r="I1191" s="270"/>
    </row>
    <row r="1192" spans="2:9" ht="24" customHeight="1" x14ac:dyDescent="0.2">
      <c r="B1192" s="267"/>
      <c r="C1192" s="268"/>
      <c r="D1192" s="268"/>
      <c r="E1192" s="268"/>
      <c r="F1192" s="268"/>
      <c r="G1192" s="268"/>
      <c r="H1192" s="269"/>
      <c r="I1192" s="270"/>
    </row>
    <row r="1193" spans="2:9" ht="24" customHeight="1" x14ac:dyDescent="0.2">
      <c r="B1193" s="267"/>
      <c r="C1193" s="268"/>
      <c r="D1193" s="268"/>
      <c r="E1193" s="268"/>
      <c r="F1193" s="268"/>
      <c r="G1193" s="268"/>
      <c r="H1193" s="269"/>
      <c r="I1193" s="270"/>
    </row>
    <row r="1194" spans="2:9" ht="24" customHeight="1" x14ac:dyDescent="0.2">
      <c r="B1194" s="267"/>
      <c r="C1194" s="268"/>
      <c r="D1194" s="268"/>
      <c r="E1194" s="268"/>
      <c r="F1194" s="268"/>
      <c r="G1194" s="268"/>
      <c r="H1194" s="269"/>
      <c r="I1194" s="270"/>
    </row>
    <row r="1195" spans="2:9" ht="24" customHeight="1" x14ac:dyDescent="0.2">
      <c r="B1195" s="267"/>
      <c r="C1195" s="268"/>
      <c r="D1195" s="268"/>
      <c r="E1195" s="268"/>
      <c r="F1195" s="268"/>
      <c r="G1195" s="268"/>
      <c r="H1195" s="269"/>
      <c r="I1195" s="270"/>
    </row>
    <row r="1196" spans="2:9" ht="24" customHeight="1" x14ac:dyDescent="0.2">
      <c r="B1196" s="267"/>
      <c r="C1196" s="268"/>
      <c r="D1196" s="268"/>
      <c r="E1196" s="268"/>
      <c r="F1196" s="268"/>
      <c r="G1196" s="268"/>
      <c r="H1196" s="269"/>
      <c r="I1196" s="270"/>
    </row>
    <row r="1197" spans="2:9" ht="24" customHeight="1" x14ac:dyDescent="0.2">
      <c r="B1197" s="267"/>
      <c r="C1197" s="268"/>
      <c r="D1197" s="268"/>
      <c r="E1197" s="268"/>
      <c r="F1197" s="268"/>
      <c r="G1197" s="268"/>
      <c r="H1197" s="269"/>
      <c r="I1197" s="270"/>
    </row>
    <row r="1198" spans="2:9" ht="24" customHeight="1" x14ac:dyDescent="0.2">
      <c r="B1198" s="267"/>
      <c r="C1198" s="268"/>
      <c r="D1198" s="268"/>
      <c r="E1198" s="268"/>
      <c r="F1198" s="268"/>
      <c r="G1198" s="268"/>
      <c r="H1198" s="269"/>
      <c r="I1198" s="270"/>
    </row>
    <row r="1199" spans="2:9" ht="24" customHeight="1" x14ac:dyDescent="0.2">
      <c r="B1199" s="267"/>
      <c r="C1199" s="268"/>
      <c r="D1199" s="268"/>
      <c r="E1199" s="268"/>
      <c r="F1199" s="268"/>
      <c r="G1199" s="268"/>
      <c r="H1199" s="269"/>
      <c r="I1199" s="270"/>
    </row>
    <row r="1200" spans="2:9" ht="24" customHeight="1" x14ac:dyDescent="0.2">
      <c r="B1200" s="267"/>
      <c r="C1200" s="268"/>
      <c r="D1200" s="268"/>
      <c r="E1200" s="268"/>
      <c r="F1200" s="268"/>
      <c r="G1200" s="268"/>
      <c r="H1200" s="269"/>
      <c r="I1200" s="270"/>
    </row>
    <row r="1201" spans="2:9" ht="24" customHeight="1" x14ac:dyDescent="0.2">
      <c r="B1201" s="267"/>
      <c r="C1201" s="268"/>
      <c r="D1201" s="268"/>
      <c r="E1201" s="268"/>
      <c r="F1201" s="268"/>
      <c r="G1201" s="268"/>
      <c r="H1201" s="269"/>
      <c r="I1201" s="270"/>
    </row>
    <row r="1202" spans="2:9" ht="24" customHeight="1" x14ac:dyDescent="0.2">
      <c r="B1202" s="267"/>
      <c r="C1202" s="268"/>
      <c r="D1202" s="268"/>
      <c r="E1202" s="268"/>
      <c r="F1202" s="268"/>
      <c r="G1202" s="268"/>
      <c r="H1202" s="269"/>
      <c r="I1202" s="270"/>
    </row>
    <row r="1203" spans="2:9" ht="24" customHeight="1" x14ac:dyDescent="0.2">
      <c r="B1203" s="267"/>
      <c r="C1203" s="268"/>
      <c r="D1203" s="268"/>
      <c r="E1203" s="268"/>
      <c r="F1203" s="268"/>
      <c r="G1203" s="268"/>
      <c r="H1203" s="269"/>
      <c r="I1203" s="270"/>
    </row>
    <row r="1204" spans="2:9" ht="24" customHeight="1" x14ac:dyDescent="0.2">
      <c r="B1204" s="267"/>
      <c r="C1204" s="268"/>
      <c r="D1204" s="268"/>
      <c r="E1204" s="268"/>
      <c r="F1204" s="268"/>
      <c r="G1204" s="268"/>
      <c r="H1204" s="269"/>
      <c r="I1204" s="270"/>
    </row>
    <row r="1205" spans="2:9" ht="24" customHeight="1" x14ac:dyDescent="0.2">
      <c r="B1205" s="267"/>
      <c r="C1205" s="268"/>
      <c r="D1205" s="268"/>
      <c r="E1205" s="268"/>
      <c r="F1205" s="268"/>
      <c r="G1205" s="268"/>
      <c r="H1205" s="269"/>
      <c r="I1205" s="270"/>
    </row>
    <row r="1206" spans="2:9" ht="24" customHeight="1" x14ac:dyDescent="0.2">
      <c r="B1206" s="267"/>
      <c r="C1206" s="268"/>
      <c r="D1206" s="268"/>
      <c r="E1206" s="268"/>
      <c r="F1206" s="268"/>
      <c r="G1206" s="268"/>
      <c r="H1206" s="269"/>
      <c r="I1206" s="270"/>
    </row>
    <row r="1207" spans="2:9" ht="24" customHeight="1" x14ac:dyDescent="0.2">
      <c r="B1207" s="267"/>
      <c r="C1207" s="268"/>
      <c r="D1207" s="268"/>
      <c r="E1207" s="268"/>
      <c r="F1207" s="268"/>
      <c r="G1207" s="268"/>
      <c r="H1207" s="269"/>
      <c r="I1207" s="270"/>
    </row>
    <row r="1208" spans="2:9" ht="24" customHeight="1" x14ac:dyDescent="0.2">
      <c r="B1208" s="267"/>
      <c r="C1208" s="268"/>
      <c r="D1208" s="268"/>
      <c r="E1208" s="268"/>
      <c r="F1208" s="268"/>
      <c r="G1208" s="268"/>
      <c r="H1208" s="269"/>
      <c r="I1208" s="270"/>
    </row>
    <row r="1209" spans="2:9" ht="24" customHeight="1" x14ac:dyDescent="0.2">
      <c r="B1209" s="267"/>
      <c r="C1209" s="268"/>
      <c r="D1209" s="268"/>
      <c r="E1209" s="268"/>
      <c r="F1209" s="268"/>
      <c r="G1209" s="268"/>
      <c r="H1209" s="269"/>
      <c r="I1209" s="270"/>
    </row>
    <row r="1210" spans="2:9" ht="24" customHeight="1" x14ac:dyDescent="0.2">
      <c r="B1210" s="267"/>
      <c r="C1210" s="268"/>
      <c r="D1210" s="268"/>
      <c r="E1210" s="268"/>
      <c r="F1210" s="268"/>
      <c r="G1210" s="268"/>
      <c r="H1210" s="269"/>
      <c r="I1210" s="270"/>
    </row>
    <row r="1211" spans="2:9" ht="24" customHeight="1" x14ac:dyDescent="0.2">
      <c r="B1211" s="267"/>
      <c r="C1211" s="268"/>
      <c r="D1211" s="268"/>
      <c r="E1211" s="268"/>
      <c r="F1211" s="268"/>
      <c r="G1211" s="268"/>
      <c r="H1211" s="269"/>
      <c r="I1211" s="270"/>
    </row>
    <row r="1212" spans="2:9" ht="24" customHeight="1" x14ac:dyDescent="0.2">
      <c r="B1212" s="267"/>
      <c r="C1212" s="268"/>
      <c r="D1212" s="268"/>
      <c r="E1212" s="268"/>
      <c r="F1212" s="268"/>
      <c r="G1212" s="268"/>
      <c r="H1212" s="269"/>
      <c r="I1212" s="270"/>
    </row>
    <row r="1213" spans="2:9" ht="24" customHeight="1" x14ac:dyDescent="0.2">
      <c r="B1213" s="267"/>
      <c r="C1213" s="268"/>
      <c r="D1213" s="268"/>
      <c r="E1213" s="268"/>
      <c r="F1213" s="268"/>
      <c r="G1213" s="268"/>
      <c r="H1213" s="269"/>
      <c r="I1213" s="270"/>
    </row>
    <row r="1214" spans="2:9" ht="24" customHeight="1" x14ac:dyDescent="0.2">
      <c r="B1214" s="267"/>
      <c r="C1214" s="268"/>
      <c r="D1214" s="268"/>
      <c r="E1214" s="268"/>
      <c r="F1214" s="268"/>
      <c r="G1214" s="268"/>
      <c r="H1214" s="269"/>
      <c r="I1214" s="270"/>
    </row>
    <row r="1215" spans="2:9" ht="24" customHeight="1" x14ac:dyDescent="0.2">
      <c r="B1215" s="267"/>
      <c r="C1215" s="268"/>
      <c r="D1215" s="268"/>
      <c r="E1215" s="268"/>
      <c r="F1215" s="268"/>
      <c r="G1215" s="268"/>
      <c r="H1215" s="269"/>
      <c r="I1215" s="270"/>
    </row>
    <row r="1216" spans="2:9" ht="24" customHeight="1" x14ac:dyDescent="0.2">
      <c r="B1216" s="267"/>
      <c r="C1216" s="268"/>
      <c r="D1216" s="268"/>
      <c r="E1216" s="268"/>
      <c r="F1216" s="268"/>
      <c r="G1216" s="268"/>
      <c r="H1216" s="269"/>
      <c r="I1216" s="270"/>
    </row>
    <row r="1217" spans="2:9" ht="24" customHeight="1" x14ac:dyDescent="0.2">
      <c r="B1217" s="267"/>
      <c r="C1217" s="268"/>
      <c r="D1217" s="268"/>
      <c r="E1217" s="268"/>
      <c r="F1217" s="268"/>
      <c r="G1217" s="268"/>
      <c r="H1217" s="269"/>
      <c r="I1217" s="270"/>
    </row>
    <row r="1218" spans="2:9" ht="24" customHeight="1" x14ac:dyDescent="0.2">
      <c r="B1218" s="267"/>
      <c r="C1218" s="268"/>
      <c r="D1218" s="268"/>
      <c r="E1218" s="268"/>
      <c r="F1218" s="268"/>
      <c r="G1218" s="268"/>
      <c r="H1218" s="269"/>
      <c r="I1218" s="270"/>
    </row>
    <row r="1219" spans="2:9" ht="24" customHeight="1" x14ac:dyDescent="0.2">
      <c r="B1219" s="267"/>
      <c r="C1219" s="268"/>
      <c r="D1219" s="268"/>
      <c r="E1219" s="268"/>
      <c r="F1219" s="268"/>
      <c r="G1219" s="268"/>
      <c r="H1219" s="269"/>
      <c r="I1219" s="270"/>
    </row>
    <row r="1220" spans="2:9" ht="24" customHeight="1" x14ac:dyDescent="0.2">
      <c r="B1220" s="267"/>
      <c r="C1220" s="268"/>
      <c r="D1220" s="268"/>
      <c r="E1220" s="268"/>
      <c r="F1220" s="268"/>
      <c r="G1220" s="268"/>
      <c r="H1220" s="269"/>
      <c r="I1220" s="270"/>
    </row>
    <row r="1221" spans="2:9" ht="24" customHeight="1" x14ac:dyDescent="0.2">
      <c r="B1221" s="267"/>
      <c r="C1221" s="268"/>
      <c r="D1221" s="268"/>
      <c r="E1221" s="268"/>
      <c r="F1221" s="268"/>
      <c r="G1221" s="268"/>
      <c r="H1221" s="269"/>
      <c r="I1221" s="270"/>
    </row>
    <row r="1222" spans="2:9" ht="24" customHeight="1" x14ac:dyDescent="0.2">
      <c r="B1222" s="267"/>
      <c r="C1222" s="268"/>
      <c r="D1222" s="268"/>
      <c r="E1222" s="268"/>
      <c r="F1222" s="268"/>
      <c r="G1222" s="268"/>
      <c r="H1222" s="269"/>
      <c r="I1222" s="270"/>
    </row>
    <row r="1223" spans="2:9" ht="24" customHeight="1" x14ac:dyDescent="0.2">
      <c r="B1223" s="267"/>
      <c r="C1223" s="268"/>
      <c r="D1223" s="268"/>
      <c r="E1223" s="268"/>
      <c r="F1223" s="268"/>
      <c r="G1223" s="268"/>
      <c r="H1223" s="269"/>
      <c r="I1223" s="270"/>
    </row>
    <row r="1224" spans="2:9" ht="24" customHeight="1" x14ac:dyDescent="0.2">
      <c r="B1224" s="267"/>
      <c r="C1224" s="268"/>
      <c r="D1224" s="268"/>
      <c r="E1224" s="268"/>
      <c r="F1224" s="268"/>
      <c r="G1224" s="268"/>
      <c r="H1224" s="269"/>
      <c r="I1224" s="270"/>
    </row>
    <row r="1225" spans="2:9" ht="24" customHeight="1" x14ac:dyDescent="0.2">
      <c r="B1225" s="267"/>
      <c r="C1225" s="268"/>
      <c r="D1225" s="268"/>
      <c r="E1225" s="268"/>
      <c r="F1225" s="268"/>
      <c r="G1225" s="268"/>
      <c r="H1225" s="269"/>
      <c r="I1225" s="270"/>
    </row>
    <row r="1226" spans="2:9" ht="24" customHeight="1" x14ac:dyDescent="0.2">
      <c r="B1226" s="267"/>
      <c r="C1226" s="268"/>
      <c r="D1226" s="268"/>
      <c r="E1226" s="268"/>
      <c r="F1226" s="268"/>
      <c r="G1226" s="268"/>
      <c r="H1226" s="269"/>
      <c r="I1226" s="270"/>
    </row>
    <row r="1227" spans="2:9" ht="24" customHeight="1" x14ac:dyDescent="0.2">
      <c r="B1227" s="267"/>
      <c r="C1227" s="268"/>
      <c r="D1227" s="268"/>
      <c r="E1227" s="268"/>
      <c r="F1227" s="268"/>
      <c r="G1227" s="268"/>
      <c r="H1227" s="269"/>
      <c r="I1227" s="270"/>
    </row>
    <row r="1228" spans="2:9" ht="24" customHeight="1" x14ac:dyDescent="0.2">
      <c r="B1228" s="267"/>
      <c r="C1228" s="268"/>
      <c r="D1228" s="268"/>
      <c r="E1228" s="268"/>
      <c r="F1228" s="268"/>
      <c r="G1228" s="268"/>
      <c r="H1228" s="269"/>
      <c r="I1228" s="270"/>
    </row>
    <row r="1229" spans="2:9" ht="24" customHeight="1" x14ac:dyDescent="0.2">
      <c r="B1229" s="267"/>
      <c r="C1229" s="268"/>
      <c r="D1229" s="268"/>
      <c r="E1229" s="268"/>
      <c r="F1229" s="268"/>
      <c r="G1229" s="268"/>
      <c r="H1229" s="269"/>
      <c r="I1229" s="270"/>
    </row>
    <row r="1230" spans="2:9" ht="24" customHeight="1" x14ac:dyDescent="0.2">
      <c r="B1230" s="267"/>
      <c r="C1230" s="268"/>
      <c r="D1230" s="268"/>
      <c r="E1230" s="268"/>
      <c r="F1230" s="268"/>
      <c r="G1230" s="268"/>
      <c r="H1230" s="269"/>
      <c r="I1230" s="270"/>
    </row>
    <row r="1231" spans="2:9" ht="24" customHeight="1" x14ac:dyDescent="0.2">
      <c r="B1231" s="267"/>
      <c r="C1231" s="268"/>
      <c r="D1231" s="268"/>
      <c r="E1231" s="268"/>
      <c r="F1231" s="268"/>
      <c r="G1231" s="268"/>
      <c r="H1231" s="269"/>
      <c r="I1231" s="270"/>
    </row>
    <row r="1232" spans="2:9" ht="24" customHeight="1" x14ac:dyDescent="0.2">
      <c r="B1232" s="267"/>
      <c r="C1232" s="268"/>
      <c r="D1232" s="268"/>
      <c r="E1232" s="268"/>
      <c r="F1232" s="268"/>
      <c r="G1232" s="268"/>
      <c r="H1232" s="269"/>
      <c r="I1232" s="270"/>
    </row>
    <row r="1233" spans="2:9" ht="24" customHeight="1" x14ac:dyDescent="0.2">
      <c r="B1233" s="267"/>
      <c r="C1233" s="268"/>
      <c r="D1233" s="268"/>
      <c r="E1233" s="268"/>
      <c r="F1233" s="268"/>
      <c r="G1233" s="268"/>
      <c r="H1233" s="269"/>
      <c r="I1233" s="270"/>
    </row>
    <row r="1234" spans="2:9" ht="24" customHeight="1" x14ac:dyDescent="0.2">
      <c r="B1234" s="267"/>
      <c r="C1234" s="268"/>
      <c r="D1234" s="268"/>
      <c r="E1234" s="268"/>
      <c r="F1234" s="268"/>
      <c r="G1234" s="268"/>
      <c r="H1234" s="269"/>
      <c r="I1234" s="270"/>
    </row>
    <row r="1235" spans="2:9" ht="24" customHeight="1" x14ac:dyDescent="0.2">
      <c r="B1235" s="267"/>
      <c r="C1235" s="268"/>
      <c r="D1235" s="268"/>
      <c r="E1235" s="268"/>
      <c r="F1235" s="268"/>
      <c r="G1235" s="268"/>
      <c r="H1235" s="269"/>
      <c r="I1235" s="270"/>
    </row>
    <row r="1236" spans="2:9" ht="24" customHeight="1" x14ac:dyDescent="0.2">
      <c r="B1236" s="267"/>
      <c r="C1236" s="268"/>
      <c r="D1236" s="268"/>
      <c r="E1236" s="268"/>
      <c r="F1236" s="268"/>
      <c r="G1236" s="268"/>
      <c r="H1236" s="269"/>
      <c r="I1236" s="270"/>
    </row>
    <row r="1237" spans="2:9" ht="24" customHeight="1" x14ac:dyDescent="0.2">
      <c r="B1237" s="267"/>
      <c r="C1237" s="268"/>
      <c r="D1237" s="268"/>
      <c r="E1237" s="268"/>
      <c r="F1237" s="268"/>
      <c r="G1237" s="268"/>
      <c r="H1237" s="269"/>
      <c r="I1237" s="270"/>
    </row>
    <row r="1238" spans="2:9" ht="24" customHeight="1" x14ac:dyDescent="0.2">
      <c r="B1238" s="267"/>
      <c r="C1238" s="268"/>
      <c r="D1238" s="268"/>
      <c r="E1238" s="268"/>
      <c r="F1238" s="268"/>
      <c r="G1238" s="268"/>
      <c r="H1238" s="269"/>
      <c r="I1238" s="270"/>
    </row>
    <row r="1239" spans="2:9" ht="24" customHeight="1" x14ac:dyDescent="0.2">
      <c r="B1239" s="267"/>
      <c r="C1239" s="268"/>
      <c r="D1239" s="268"/>
      <c r="E1239" s="268"/>
      <c r="F1239" s="268"/>
      <c r="G1239" s="268"/>
      <c r="H1239" s="269"/>
      <c r="I1239" s="270"/>
    </row>
    <row r="1240" spans="2:9" ht="24" customHeight="1" x14ac:dyDescent="0.2">
      <c r="B1240" s="267"/>
      <c r="C1240" s="268"/>
      <c r="D1240" s="268"/>
      <c r="E1240" s="268"/>
      <c r="F1240" s="268"/>
      <c r="G1240" s="268"/>
      <c r="H1240" s="269"/>
      <c r="I1240" s="270"/>
    </row>
    <row r="1241" spans="2:9" ht="24" customHeight="1" x14ac:dyDescent="0.2">
      <c r="B1241" s="267"/>
      <c r="C1241" s="268"/>
      <c r="D1241" s="268"/>
      <c r="E1241" s="268"/>
      <c r="F1241" s="268"/>
      <c r="G1241" s="268"/>
      <c r="H1241" s="269"/>
      <c r="I1241" s="270"/>
    </row>
    <row r="1242" spans="2:9" ht="24" customHeight="1" x14ac:dyDescent="0.2">
      <c r="B1242" s="267"/>
      <c r="C1242" s="268"/>
      <c r="D1242" s="268"/>
      <c r="E1242" s="268"/>
      <c r="F1242" s="268"/>
      <c r="G1242" s="268"/>
      <c r="H1242" s="269"/>
      <c r="I1242" s="270"/>
    </row>
    <row r="1243" spans="2:9" ht="24" customHeight="1" x14ac:dyDescent="0.2">
      <c r="B1243" s="267"/>
      <c r="C1243" s="268"/>
      <c r="D1243" s="268"/>
      <c r="E1243" s="268"/>
      <c r="F1243" s="268"/>
      <c r="G1243" s="268"/>
      <c r="H1243" s="269"/>
      <c r="I1243" s="270"/>
    </row>
    <row r="1244" spans="2:9" ht="24" customHeight="1" x14ac:dyDescent="0.2">
      <c r="B1244" s="267"/>
      <c r="C1244" s="268"/>
      <c r="D1244" s="268"/>
      <c r="E1244" s="268"/>
      <c r="F1244" s="268"/>
      <c r="G1244" s="268"/>
      <c r="H1244" s="269"/>
      <c r="I1244" s="270"/>
    </row>
    <row r="1245" spans="2:9" ht="24" customHeight="1" x14ac:dyDescent="0.2">
      <c r="B1245" s="267"/>
      <c r="C1245" s="268"/>
      <c r="D1245" s="268"/>
      <c r="E1245" s="268"/>
      <c r="F1245" s="268"/>
      <c r="G1245" s="268"/>
      <c r="H1245" s="269"/>
      <c r="I1245" s="270"/>
    </row>
    <row r="1246" spans="2:9" ht="24" customHeight="1" x14ac:dyDescent="0.2">
      <c r="B1246" s="267"/>
      <c r="C1246" s="268"/>
      <c r="D1246" s="268"/>
      <c r="E1246" s="268"/>
      <c r="F1246" s="268"/>
      <c r="G1246" s="268"/>
      <c r="H1246" s="269"/>
      <c r="I1246" s="270"/>
    </row>
    <row r="1247" spans="2:9" ht="24" customHeight="1" x14ac:dyDescent="0.2">
      <c r="B1247" s="267"/>
      <c r="C1247" s="268"/>
      <c r="D1247" s="268"/>
      <c r="E1247" s="268"/>
      <c r="F1247" s="268"/>
      <c r="G1247" s="268"/>
      <c r="H1247" s="269"/>
      <c r="I1247" s="270"/>
    </row>
    <row r="1248" spans="2:9" ht="24" customHeight="1" x14ac:dyDescent="0.2">
      <c r="B1248" s="267"/>
      <c r="C1248" s="268"/>
      <c r="D1248" s="268"/>
      <c r="E1248" s="268"/>
      <c r="F1248" s="268"/>
      <c r="G1248" s="268"/>
      <c r="H1248" s="269"/>
      <c r="I1248" s="270"/>
    </row>
    <row r="1249" spans="2:9" ht="24" customHeight="1" x14ac:dyDescent="0.2">
      <c r="B1249" s="267"/>
      <c r="C1249" s="268"/>
      <c r="D1249" s="268"/>
      <c r="E1249" s="268"/>
      <c r="F1249" s="268"/>
      <c r="G1249" s="268"/>
      <c r="H1249" s="269"/>
      <c r="I1249" s="270"/>
    </row>
    <row r="1250" spans="2:9" ht="24" customHeight="1" x14ac:dyDescent="0.2">
      <c r="B1250" s="267"/>
      <c r="C1250" s="268"/>
      <c r="D1250" s="268"/>
      <c r="E1250" s="268"/>
      <c r="F1250" s="268"/>
      <c r="G1250" s="268"/>
      <c r="H1250" s="269"/>
      <c r="I1250" s="270"/>
    </row>
    <row r="1251" spans="2:9" ht="24" customHeight="1" x14ac:dyDescent="0.2">
      <c r="B1251" s="267"/>
      <c r="C1251" s="268"/>
      <c r="D1251" s="268"/>
      <c r="E1251" s="268"/>
      <c r="F1251" s="268"/>
      <c r="G1251" s="268"/>
      <c r="H1251" s="269"/>
      <c r="I1251" s="270"/>
    </row>
    <row r="1252" spans="2:9" ht="24" customHeight="1" x14ac:dyDescent="0.2">
      <c r="B1252" s="267"/>
      <c r="C1252" s="268"/>
      <c r="D1252" s="268"/>
      <c r="E1252" s="268"/>
      <c r="F1252" s="268"/>
      <c r="G1252" s="268"/>
      <c r="H1252" s="269"/>
      <c r="I1252" s="270"/>
    </row>
    <row r="1253" spans="2:9" ht="24" customHeight="1" x14ac:dyDescent="0.2">
      <c r="B1253" s="267"/>
      <c r="C1253" s="268"/>
      <c r="D1253" s="268"/>
      <c r="E1253" s="268"/>
      <c r="F1253" s="268"/>
      <c r="G1253" s="268"/>
      <c r="H1253" s="269"/>
      <c r="I1253" s="270"/>
    </row>
    <row r="1254" spans="2:9" ht="24" customHeight="1" x14ac:dyDescent="0.2">
      <c r="B1254" s="267"/>
      <c r="C1254" s="268"/>
      <c r="D1254" s="268"/>
      <c r="E1254" s="268"/>
      <c r="F1254" s="268"/>
      <c r="G1254" s="268"/>
      <c r="H1254" s="269"/>
      <c r="I1254" s="270"/>
    </row>
    <row r="1255" spans="2:9" ht="24" customHeight="1" x14ac:dyDescent="0.2">
      <c r="B1255" s="267"/>
      <c r="C1255" s="268"/>
      <c r="D1255" s="268"/>
      <c r="E1255" s="268"/>
      <c r="F1255" s="268"/>
      <c r="G1255" s="268"/>
      <c r="H1255" s="269"/>
      <c r="I1255" s="270"/>
    </row>
    <row r="1256" spans="2:9" ht="24" customHeight="1" x14ac:dyDescent="0.2">
      <c r="B1256" s="267"/>
      <c r="C1256" s="268"/>
      <c r="D1256" s="268"/>
      <c r="E1256" s="268"/>
      <c r="F1256" s="268"/>
      <c r="G1256" s="268"/>
      <c r="H1256" s="269"/>
      <c r="I1256" s="270"/>
    </row>
    <row r="1257" spans="2:9" ht="24" customHeight="1" x14ac:dyDescent="0.2">
      <c r="B1257" s="267"/>
      <c r="C1257" s="268"/>
      <c r="D1257" s="268"/>
      <c r="E1257" s="268"/>
      <c r="F1257" s="268"/>
      <c r="G1257" s="268"/>
      <c r="H1257" s="269"/>
      <c r="I1257" s="270"/>
    </row>
    <row r="1258" spans="2:9" ht="24" customHeight="1" x14ac:dyDescent="0.2">
      <c r="B1258" s="267"/>
      <c r="C1258" s="268"/>
      <c r="D1258" s="268"/>
      <c r="E1258" s="268"/>
      <c r="F1258" s="268"/>
      <c r="G1258" s="268"/>
      <c r="H1258" s="269"/>
      <c r="I1258" s="270"/>
    </row>
    <row r="1259" spans="2:9" ht="24" customHeight="1" x14ac:dyDescent="0.2">
      <c r="B1259" s="267"/>
      <c r="C1259" s="268"/>
      <c r="D1259" s="268"/>
      <c r="E1259" s="268"/>
      <c r="F1259" s="268"/>
      <c r="G1259" s="268"/>
      <c r="H1259" s="269"/>
      <c r="I1259" s="270"/>
    </row>
    <row r="1260" spans="2:9" ht="24" customHeight="1" x14ac:dyDescent="0.2">
      <c r="B1260" s="267"/>
      <c r="C1260" s="268"/>
      <c r="D1260" s="268"/>
      <c r="E1260" s="268"/>
      <c r="F1260" s="268"/>
      <c r="G1260" s="268"/>
      <c r="H1260" s="269"/>
      <c r="I1260" s="270"/>
    </row>
    <row r="1261" spans="2:9" ht="24" customHeight="1" x14ac:dyDescent="0.2">
      <c r="B1261" s="267"/>
      <c r="C1261" s="268"/>
      <c r="D1261" s="268"/>
      <c r="E1261" s="268"/>
      <c r="F1261" s="268"/>
      <c r="G1261" s="268"/>
      <c r="H1261" s="269"/>
      <c r="I1261" s="270"/>
    </row>
    <row r="1262" spans="2:9" ht="24" customHeight="1" x14ac:dyDescent="0.2">
      <c r="B1262" s="267"/>
      <c r="C1262" s="268"/>
      <c r="D1262" s="268"/>
      <c r="E1262" s="268"/>
      <c r="F1262" s="268"/>
      <c r="G1262" s="268"/>
      <c r="H1262" s="269"/>
      <c r="I1262" s="270"/>
    </row>
    <row r="1263" spans="2:9" ht="24" customHeight="1" x14ac:dyDescent="0.2">
      <c r="B1263" s="267"/>
      <c r="C1263" s="268"/>
      <c r="D1263" s="268"/>
      <c r="E1263" s="268"/>
      <c r="F1263" s="268"/>
      <c r="G1263" s="268"/>
      <c r="H1263" s="269"/>
      <c r="I1263" s="270"/>
    </row>
    <row r="1264" spans="2:9" ht="24" customHeight="1" x14ac:dyDescent="0.2">
      <c r="B1264" s="267"/>
      <c r="C1264" s="268"/>
      <c r="D1264" s="268"/>
      <c r="E1264" s="268"/>
      <c r="F1264" s="268"/>
      <c r="G1264" s="268"/>
      <c r="H1264" s="269"/>
      <c r="I1264" s="270"/>
    </row>
    <row r="1265" spans="2:9" ht="24" customHeight="1" x14ac:dyDescent="0.2">
      <c r="B1265" s="267"/>
      <c r="C1265" s="268"/>
      <c r="D1265" s="268"/>
      <c r="E1265" s="268"/>
      <c r="F1265" s="268"/>
      <c r="G1265" s="268"/>
      <c r="H1265" s="269"/>
      <c r="I1265" s="270"/>
    </row>
    <row r="1266" spans="2:9" ht="24" customHeight="1" x14ac:dyDescent="0.2">
      <c r="B1266" s="267"/>
      <c r="C1266" s="268"/>
      <c r="D1266" s="268"/>
      <c r="E1266" s="268"/>
      <c r="F1266" s="268"/>
      <c r="G1266" s="268"/>
      <c r="H1266" s="269"/>
      <c r="I1266" s="270"/>
    </row>
    <row r="1267" spans="2:9" ht="24" customHeight="1" x14ac:dyDescent="0.2">
      <c r="B1267" s="267"/>
      <c r="C1267" s="268"/>
      <c r="D1267" s="268"/>
      <c r="E1267" s="268"/>
      <c r="F1267" s="268"/>
      <c r="G1267" s="268"/>
      <c r="H1267" s="269"/>
      <c r="I1267" s="270"/>
    </row>
    <row r="1268" spans="2:9" ht="24" customHeight="1" x14ac:dyDescent="0.2">
      <c r="B1268" s="267"/>
      <c r="C1268" s="268"/>
      <c r="D1268" s="268"/>
      <c r="E1268" s="268"/>
      <c r="F1268" s="268"/>
      <c r="G1268" s="268"/>
      <c r="H1268" s="269"/>
      <c r="I1268" s="270"/>
    </row>
    <row r="1269" spans="2:9" ht="24" customHeight="1" x14ac:dyDescent="0.2">
      <c r="B1269" s="267"/>
      <c r="C1269" s="268"/>
      <c r="D1269" s="268"/>
      <c r="E1269" s="268"/>
      <c r="F1269" s="268"/>
      <c r="G1269" s="268"/>
      <c r="H1269" s="269"/>
      <c r="I1269" s="270"/>
    </row>
    <row r="1270" spans="2:9" ht="24" customHeight="1" x14ac:dyDescent="0.2">
      <c r="B1270" s="267"/>
      <c r="C1270" s="268"/>
      <c r="D1270" s="268"/>
      <c r="E1270" s="268"/>
      <c r="F1270" s="268"/>
      <c r="G1270" s="268"/>
      <c r="H1270" s="269"/>
      <c r="I1270" s="270"/>
    </row>
    <row r="1271" spans="2:9" ht="24" customHeight="1" x14ac:dyDescent="0.2">
      <c r="B1271" s="267"/>
      <c r="C1271" s="268"/>
      <c r="D1271" s="268"/>
      <c r="E1271" s="268"/>
      <c r="F1271" s="268"/>
      <c r="G1271" s="268"/>
      <c r="H1271" s="269"/>
      <c r="I1271" s="270"/>
    </row>
    <row r="1272" spans="2:9" ht="24" customHeight="1" x14ac:dyDescent="0.2">
      <c r="B1272" s="267"/>
      <c r="C1272" s="268"/>
      <c r="D1272" s="268"/>
      <c r="E1272" s="268"/>
      <c r="F1272" s="268"/>
      <c r="G1272" s="268"/>
      <c r="H1272" s="269"/>
      <c r="I1272" s="270"/>
    </row>
    <row r="1273" spans="2:9" ht="24" customHeight="1" x14ac:dyDescent="0.2">
      <c r="B1273" s="267"/>
      <c r="C1273" s="268"/>
      <c r="D1273" s="268"/>
      <c r="E1273" s="268"/>
      <c r="F1273" s="268"/>
      <c r="G1273" s="268"/>
      <c r="H1273" s="269"/>
      <c r="I1273" s="270"/>
    </row>
    <row r="1274" spans="2:9" ht="24" customHeight="1" x14ac:dyDescent="0.2">
      <c r="B1274" s="267"/>
      <c r="C1274" s="268"/>
      <c r="D1274" s="268"/>
      <c r="E1274" s="268"/>
      <c r="F1274" s="268"/>
      <c r="G1274" s="268"/>
      <c r="H1274" s="269"/>
      <c r="I1274" s="270"/>
    </row>
    <row r="1275" spans="2:9" ht="24" customHeight="1" x14ac:dyDescent="0.2">
      <c r="B1275" s="267"/>
      <c r="C1275" s="268"/>
      <c r="D1275" s="268"/>
      <c r="E1275" s="268"/>
      <c r="F1275" s="268"/>
      <c r="G1275" s="268"/>
      <c r="H1275" s="269"/>
      <c r="I1275" s="270"/>
    </row>
    <row r="1276" spans="2:9" ht="24" customHeight="1" x14ac:dyDescent="0.2">
      <c r="B1276" s="267"/>
      <c r="C1276" s="268"/>
      <c r="D1276" s="268"/>
      <c r="E1276" s="268"/>
      <c r="F1276" s="268"/>
      <c r="G1276" s="268"/>
      <c r="H1276" s="269"/>
      <c r="I1276" s="270"/>
    </row>
    <row r="1277" spans="2:9" ht="24" customHeight="1" x14ac:dyDescent="0.2">
      <c r="B1277" s="267"/>
      <c r="C1277" s="268"/>
      <c r="D1277" s="268"/>
      <c r="E1277" s="268"/>
      <c r="F1277" s="268"/>
      <c r="G1277" s="268"/>
      <c r="H1277" s="269"/>
      <c r="I1277" s="270"/>
    </row>
    <row r="1278" spans="2:9" ht="24" customHeight="1" x14ac:dyDescent="0.2">
      <c r="B1278" s="267"/>
      <c r="C1278" s="268"/>
      <c r="D1278" s="268"/>
      <c r="E1278" s="268"/>
      <c r="F1278" s="268"/>
      <c r="G1278" s="268"/>
      <c r="H1278" s="269"/>
      <c r="I1278" s="270"/>
    </row>
    <row r="1279" spans="2:9" ht="24" customHeight="1" x14ac:dyDescent="0.2">
      <c r="B1279" s="267"/>
      <c r="C1279" s="268"/>
      <c r="D1279" s="268"/>
      <c r="E1279" s="268"/>
      <c r="F1279" s="268"/>
      <c r="G1279" s="268"/>
      <c r="H1279" s="269"/>
      <c r="I1279" s="270"/>
    </row>
    <row r="1280" spans="2:9" ht="24" customHeight="1" x14ac:dyDescent="0.2">
      <c r="B1280" s="267"/>
      <c r="C1280" s="268"/>
      <c r="D1280" s="268"/>
      <c r="E1280" s="268"/>
      <c r="F1280" s="268"/>
      <c r="G1280" s="268"/>
      <c r="H1280" s="269"/>
      <c r="I1280" s="270"/>
    </row>
    <row r="1281" spans="2:9" ht="24" customHeight="1" x14ac:dyDescent="0.2">
      <c r="B1281" s="267"/>
      <c r="C1281" s="268"/>
      <c r="D1281" s="268"/>
      <c r="E1281" s="268"/>
      <c r="F1281" s="268"/>
      <c r="G1281" s="268"/>
      <c r="H1281" s="269"/>
      <c r="I1281" s="270"/>
    </row>
    <row r="1282" spans="2:9" ht="24" customHeight="1" x14ac:dyDescent="0.2">
      <c r="B1282" s="267"/>
      <c r="C1282" s="268"/>
      <c r="D1282" s="268"/>
      <c r="E1282" s="268"/>
      <c r="F1282" s="268"/>
      <c r="G1282" s="268"/>
      <c r="H1282" s="269"/>
      <c r="I1282" s="270"/>
    </row>
    <row r="1283" spans="2:9" ht="24" customHeight="1" x14ac:dyDescent="0.2">
      <c r="B1283" s="267"/>
      <c r="C1283" s="268"/>
      <c r="D1283" s="268"/>
      <c r="E1283" s="268"/>
      <c r="F1283" s="268"/>
      <c r="G1283" s="268"/>
      <c r="H1283" s="269"/>
      <c r="I1283" s="270"/>
    </row>
    <row r="1284" spans="2:9" ht="24" customHeight="1" x14ac:dyDescent="0.2">
      <c r="B1284" s="267"/>
      <c r="C1284" s="268"/>
      <c r="D1284" s="268"/>
      <c r="E1284" s="268"/>
      <c r="F1284" s="268"/>
      <c r="G1284" s="268"/>
      <c r="H1284" s="269"/>
      <c r="I1284" s="270"/>
    </row>
    <row r="1285" spans="2:9" ht="24" customHeight="1" x14ac:dyDescent="0.2">
      <c r="B1285" s="267"/>
      <c r="C1285" s="268"/>
      <c r="D1285" s="268"/>
      <c r="E1285" s="268"/>
      <c r="F1285" s="268"/>
      <c r="G1285" s="268"/>
      <c r="H1285" s="269"/>
      <c r="I1285" s="270"/>
    </row>
    <row r="1286" spans="2:9" ht="24" customHeight="1" x14ac:dyDescent="0.2">
      <c r="B1286" s="267"/>
      <c r="C1286" s="268"/>
      <c r="D1286" s="268"/>
      <c r="E1286" s="268"/>
      <c r="F1286" s="268"/>
      <c r="G1286" s="268"/>
      <c r="H1286" s="269"/>
      <c r="I1286" s="270"/>
    </row>
    <row r="1287" spans="2:9" ht="24" customHeight="1" x14ac:dyDescent="0.2">
      <c r="B1287" s="267"/>
      <c r="C1287" s="268"/>
      <c r="D1287" s="268"/>
      <c r="E1287" s="268"/>
      <c r="F1287" s="268"/>
      <c r="G1287" s="268"/>
      <c r="H1287" s="269"/>
      <c r="I1287" s="270"/>
    </row>
    <row r="1288" spans="2:9" ht="24" customHeight="1" x14ac:dyDescent="0.2">
      <c r="B1288" s="267"/>
      <c r="C1288" s="268"/>
      <c r="D1288" s="268"/>
      <c r="E1288" s="268"/>
      <c r="F1288" s="268"/>
      <c r="G1288" s="268"/>
      <c r="H1288" s="269"/>
      <c r="I1288" s="270"/>
    </row>
    <row r="1289" spans="2:9" ht="24" customHeight="1" x14ac:dyDescent="0.2">
      <c r="B1289" s="267"/>
      <c r="C1289" s="268"/>
      <c r="D1289" s="268"/>
      <c r="E1289" s="268"/>
      <c r="F1289" s="268"/>
      <c r="G1289" s="268"/>
      <c r="H1289" s="269"/>
      <c r="I1289" s="270"/>
    </row>
    <row r="1290" spans="2:9" ht="24" customHeight="1" x14ac:dyDescent="0.2">
      <c r="B1290" s="267"/>
      <c r="C1290" s="268"/>
      <c r="D1290" s="268"/>
      <c r="E1290" s="268"/>
      <c r="F1290" s="268"/>
      <c r="G1290" s="268"/>
      <c r="H1290" s="269"/>
      <c r="I1290" s="270"/>
    </row>
    <row r="1291" spans="2:9" ht="24" customHeight="1" x14ac:dyDescent="0.2">
      <c r="B1291" s="267"/>
      <c r="C1291" s="268"/>
      <c r="D1291" s="268"/>
      <c r="E1291" s="268"/>
      <c r="F1291" s="268"/>
      <c r="G1291" s="268"/>
      <c r="H1291" s="269"/>
      <c r="I1291" s="270"/>
    </row>
    <row r="1292" spans="2:9" ht="24" customHeight="1" x14ac:dyDescent="0.2">
      <c r="B1292" s="267"/>
      <c r="C1292" s="268"/>
      <c r="D1292" s="268"/>
      <c r="E1292" s="268"/>
      <c r="F1292" s="268"/>
      <c r="G1292" s="268"/>
      <c r="H1292" s="269"/>
      <c r="I1292" s="270"/>
    </row>
    <row r="1293" spans="2:9" ht="24" customHeight="1" x14ac:dyDescent="0.2">
      <c r="B1293" s="267"/>
      <c r="C1293" s="268"/>
      <c r="D1293" s="268"/>
      <c r="E1293" s="268"/>
      <c r="F1293" s="268"/>
      <c r="G1293" s="268"/>
      <c r="H1293" s="269"/>
      <c r="I1293" s="270"/>
    </row>
    <row r="1294" spans="2:9" ht="24" customHeight="1" x14ac:dyDescent="0.2">
      <c r="B1294" s="267"/>
      <c r="C1294" s="268"/>
      <c r="D1294" s="268"/>
      <c r="E1294" s="268"/>
      <c r="F1294" s="268"/>
      <c r="G1294" s="268"/>
      <c r="H1294" s="269"/>
      <c r="I1294" s="270"/>
    </row>
    <row r="1295" spans="2:9" ht="24" customHeight="1" x14ac:dyDescent="0.2">
      <c r="B1295" s="267"/>
      <c r="C1295" s="268"/>
      <c r="D1295" s="268"/>
      <c r="E1295" s="268"/>
      <c r="F1295" s="268"/>
      <c r="G1295" s="268"/>
      <c r="H1295" s="269"/>
      <c r="I1295" s="270"/>
    </row>
    <row r="1296" spans="2:9" ht="24" customHeight="1" x14ac:dyDescent="0.2">
      <c r="B1296" s="267"/>
      <c r="C1296" s="268"/>
      <c r="D1296" s="268"/>
      <c r="E1296" s="268"/>
      <c r="F1296" s="268"/>
      <c r="G1296" s="268"/>
      <c r="H1296" s="269"/>
      <c r="I1296" s="270"/>
    </row>
    <row r="1297" spans="2:9" ht="24" customHeight="1" x14ac:dyDescent="0.2">
      <c r="B1297" s="267"/>
      <c r="C1297" s="268"/>
      <c r="D1297" s="268"/>
      <c r="E1297" s="268"/>
      <c r="F1297" s="268"/>
      <c r="G1297" s="268"/>
      <c r="H1297" s="269"/>
      <c r="I1297" s="270"/>
    </row>
    <row r="1298" spans="2:9" ht="24" customHeight="1" x14ac:dyDescent="0.2">
      <c r="B1298" s="267"/>
      <c r="C1298" s="268"/>
      <c r="D1298" s="268"/>
      <c r="E1298" s="268"/>
      <c r="F1298" s="268"/>
      <c r="G1298" s="268"/>
      <c r="H1298" s="269"/>
      <c r="I1298" s="270"/>
    </row>
    <row r="1299" spans="2:9" ht="24" customHeight="1" x14ac:dyDescent="0.2">
      <c r="B1299" s="267"/>
      <c r="C1299" s="268"/>
      <c r="D1299" s="268"/>
      <c r="E1299" s="268"/>
      <c r="F1299" s="268"/>
      <c r="G1299" s="268"/>
      <c r="H1299" s="269"/>
      <c r="I1299" s="270"/>
    </row>
    <row r="1300" spans="2:9" ht="24" customHeight="1" x14ac:dyDescent="0.2">
      <c r="B1300" s="267"/>
      <c r="C1300" s="268"/>
      <c r="D1300" s="268"/>
      <c r="E1300" s="268"/>
      <c r="F1300" s="268"/>
      <c r="G1300" s="268"/>
      <c r="H1300" s="269"/>
      <c r="I1300" s="270"/>
    </row>
    <row r="1301" spans="2:9" ht="24" customHeight="1" x14ac:dyDescent="0.2">
      <c r="B1301" s="267"/>
      <c r="C1301" s="268"/>
      <c r="D1301" s="268"/>
      <c r="E1301" s="268"/>
      <c r="F1301" s="268"/>
      <c r="G1301" s="268"/>
      <c r="H1301" s="269"/>
      <c r="I1301" s="270"/>
    </row>
    <row r="1302" spans="2:9" ht="24" customHeight="1" x14ac:dyDescent="0.2">
      <c r="B1302" s="267"/>
      <c r="C1302" s="268"/>
      <c r="D1302" s="268"/>
      <c r="E1302" s="268"/>
      <c r="F1302" s="268"/>
      <c r="G1302" s="268"/>
      <c r="H1302" s="269"/>
      <c r="I1302" s="270"/>
    </row>
    <row r="1303" spans="2:9" ht="24" customHeight="1" x14ac:dyDescent="0.2">
      <c r="B1303" s="267"/>
      <c r="C1303" s="268"/>
      <c r="D1303" s="268"/>
      <c r="E1303" s="268"/>
      <c r="F1303" s="268"/>
      <c r="G1303" s="268"/>
      <c r="H1303" s="269"/>
      <c r="I1303" s="270"/>
    </row>
    <row r="1304" spans="2:9" ht="24" customHeight="1" x14ac:dyDescent="0.2">
      <c r="B1304" s="267"/>
      <c r="C1304" s="268"/>
      <c r="D1304" s="268"/>
      <c r="E1304" s="268"/>
      <c r="F1304" s="268"/>
      <c r="G1304" s="268"/>
      <c r="H1304" s="269"/>
      <c r="I1304" s="270"/>
    </row>
    <row r="1305" spans="2:9" ht="24" customHeight="1" x14ac:dyDescent="0.2">
      <c r="B1305" s="267"/>
      <c r="C1305" s="268"/>
      <c r="D1305" s="268"/>
      <c r="E1305" s="268"/>
      <c r="F1305" s="268"/>
      <c r="G1305" s="268"/>
      <c r="H1305" s="269"/>
      <c r="I1305" s="270"/>
    </row>
    <row r="1306" spans="2:9" ht="24" customHeight="1" x14ac:dyDescent="0.2">
      <c r="B1306" s="267"/>
      <c r="C1306" s="268"/>
      <c r="D1306" s="268"/>
      <c r="E1306" s="268"/>
      <c r="F1306" s="268"/>
      <c r="G1306" s="268"/>
      <c r="H1306" s="269"/>
      <c r="I1306" s="270"/>
    </row>
    <row r="1307" spans="2:9" ht="24" customHeight="1" x14ac:dyDescent="0.2">
      <c r="B1307" s="267"/>
      <c r="C1307" s="268"/>
      <c r="D1307" s="268"/>
      <c r="E1307" s="268"/>
      <c r="F1307" s="268"/>
      <c r="G1307" s="268"/>
      <c r="H1307" s="269"/>
      <c r="I1307" s="270"/>
    </row>
    <row r="1308" spans="2:9" ht="24" customHeight="1" x14ac:dyDescent="0.2">
      <c r="B1308" s="267"/>
      <c r="C1308" s="268"/>
      <c r="D1308" s="268"/>
      <c r="E1308" s="268"/>
      <c r="F1308" s="268"/>
      <c r="G1308" s="268"/>
      <c r="H1308" s="269"/>
      <c r="I1308" s="270"/>
    </row>
    <row r="1309" spans="2:9" ht="24" customHeight="1" x14ac:dyDescent="0.2">
      <c r="B1309" s="267"/>
      <c r="C1309" s="268"/>
      <c r="D1309" s="268"/>
      <c r="E1309" s="268"/>
      <c r="F1309" s="268"/>
      <c r="G1309" s="268"/>
      <c r="H1309" s="269"/>
      <c r="I1309" s="270"/>
    </row>
    <row r="1310" spans="2:9" ht="24" customHeight="1" x14ac:dyDescent="0.2">
      <c r="B1310" s="267"/>
      <c r="C1310" s="268"/>
      <c r="D1310" s="268"/>
      <c r="E1310" s="268"/>
      <c r="F1310" s="268"/>
      <c r="G1310" s="268"/>
      <c r="H1310" s="269"/>
      <c r="I1310" s="270"/>
    </row>
    <row r="1311" spans="2:9" ht="24" customHeight="1" x14ac:dyDescent="0.2">
      <c r="B1311" s="267"/>
      <c r="C1311" s="268"/>
      <c r="D1311" s="268"/>
      <c r="E1311" s="268"/>
      <c r="F1311" s="268"/>
      <c r="G1311" s="268"/>
      <c r="H1311" s="269"/>
      <c r="I1311" s="270"/>
    </row>
    <row r="1312" spans="2:9" ht="24" customHeight="1" x14ac:dyDescent="0.2">
      <c r="B1312" s="267"/>
      <c r="C1312" s="268"/>
      <c r="D1312" s="268"/>
      <c r="E1312" s="268"/>
      <c r="F1312" s="268"/>
      <c r="G1312" s="268"/>
      <c r="H1312" s="269"/>
      <c r="I1312" s="270"/>
    </row>
    <row r="1313" spans="2:9" ht="24" customHeight="1" x14ac:dyDescent="0.2">
      <c r="B1313" s="267"/>
      <c r="C1313" s="268"/>
      <c r="D1313" s="268"/>
      <c r="E1313" s="268"/>
      <c r="F1313" s="268"/>
      <c r="G1313" s="268"/>
      <c r="H1313" s="269"/>
      <c r="I1313" s="270"/>
    </row>
    <row r="1314" spans="2:9" ht="24" customHeight="1" x14ac:dyDescent="0.2">
      <c r="B1314" s="267"/>
      <c r="C1314" s="268"/>
      <c r="D1314" s="268"/>
      <c r="E1314" s="268"/>
      <c r="F1314" s="268"/>
      <c r="G1314" s="268"/>
      <c r="H1314" s="269"/>
      <c r="I1314" s="270"/>
    </row>
    <row r="1315" spans="2:9" ht="24" customHeight="1" x14ac:dyDescent="0.2">
      <c r="B1315" s="267"/>
      <c r="C1315" s="268"/>
      <c r="D1315" s="268"/>
      <c r="E1315" s="268"/>
      <c r="F1315" s="268"/>
      <c r="G1315" s="268"/>
      <c r="H1315" s="269"/>
      <c r="I1315" s="270"/>
    </row>
    <row r="1316" spans="2:9" ht="24" customHeight="1" x14ac:dyDescent="0.2">
      <c r="B1316" s="267"/>
      <c r="C1316" s="268"/>
      <c r="D1316" s="268"/>
      <c r="E1316" s="268"/>
      <c r="F1316" s="268"/>
      <c r="G1316" s="268"/>
      <c r="H1316" s="269"/>
      <c r="I1316" s="270"/>
    </row>
    <row r="1317" spans="2:9" ht="24" customHeight="1" x14ac:dyDescent="0.2">
      <c r="B1317" s="267"/>
      <c r="C1317" s="268"/>
      <c r="D1317" s="268"/>
      <c r="E1317" s="268"/>
      <c r="F1317" s="268"/>
      <c r="G1317" s="268"/>
      <c r="H1317" s="269"/>
      <c r="I1317" s="270"/>
    </row>
    <row r="1318" spans="2:9" ht="24" customHeight="1" x14ac:dyDescent="0.2">
      <c r="B1318" s="267"/>
      <c r="C1318" s="268"/>
      <c r="D1318" s="268"/>
      <c r="E1318" s="268"/>
      <c r="F1318" s="268"/>
      <c r="G1318" s="268"/>
      <c r="H1318" s="269"/>
      <c r="I1318" s="270"/>
    </row>
    <row r="1319" spans="2:9" ht="24" customHeight="1" x14ac:dyDescent="0.2">
      <c r="B1319" s="267"/>
      <c r="C1319" s="268"/>
      <c r="D1319" s="268"/>
      <c r="E1319" s="268"/>
      <c r="F1319" s="268"/>
      <c r="G1319" s="268"/>
      <c r="H1319" s="269"/>
      <c r="I1319" s="270"/>
    </row>
    <row r="1320" spans="2:9" ht="24" customHeight="1" x14ac:dyDescent="0.2">
      <c r="B1320" s="267"/>
      <c r="C1320" s="268"/>
      <c r="D1320" s="268"/>
      <c r="E1320" s="268"/>
      <c r="F1320" s="268"/>
      <c r="G1320" s="268"/>
      <c r="H1320" s="269"/>
      <c r="I1320" s="270"/>
    </row>
    <row r="1321" spans="2:9" ht="24" customHeight="1" x14ac:dyDescent="0.2">
      <c r="B1321" s="267"/>
      <c r="C1321" s="268"/>
      <c r="D1321" s="268"/>
      <c r="E1321" s="268"/>
      <c r="F1321" s="268"/>
      <c r="G1321" s="268"/>
      <c r="H1321" s="269"/>
      <c r="I1321" s="270"/>
    </row>
    <row r="1322" spans="2:9" ht="24" customHeight="1" x14ac:dyDescent="0.2">
      <c r="B1322" s="267"/>
      <c r="C1322" s="268"/>
      <c r="D1322" s="268"/>
      <c r="E1322" s="268"/>
      <c r="F1322" s="268"/>
      <c r="G1322" s="268"/>
      <c r="H1322" s="269"/>
      <c r="I1322" s="270"/>
    </row>
    <row r="1323" spans="2:9" ht="24" customHeight="1" x14ac:dyDescent="0.2">
      <c r="B1323" s="267"/>
      <c r="C1323" s="268"/>
      <c r="D1323" s="268"/>
      <c r="E1323" s="268"/>
      <c r="F1323" s="268"/>
      <c r="G1323" s="268"/>
      <c r="H1323" s="269"/>
      <c r="I1323" s="270"/>
    </row>
    <row r="1324" spans="2:9" ht="24" customHeight="1" x14ac:dyDescent="0.2">
      <c r="B1324" s="267"/>
      <c r="C1324" s="268"/>
      <c r="D1324" s="268"/>
      <c r="E1324" s="268"/>
      <c r="F1324" s="268"/>
      <c r="G1324" s="268"/>
      <c r="H1324" s="269"/>
      <c r="I1324" s="270"/>
    </row>
    <row r="1325" spans="2:9" ht="24" customHeight="1" x14ac:dyDescent="0.2">
      <c r="B1325" s="267"/>
      <c r="C1325" s="268"/>
      <c r="D1325" s="268"/>
      <c r="E1325" s="268"/>
      <c r="F1325" s="268"/>
      <c r="G1325" s="268"/>
      <c r="H1325" s="269"/>
      <c r="I1325" s="270"/>
    </row>
    <row r="1326" spans="2:9" ht="24" customHeight="1" x14ac:dyDescent="0.2">
      <c r="B1326" s="267"/>
      <c r="C1326" s="268"/>
      <c r="D1326" s="268"/>
      <c r="E1326" s="268"/>
      <c r="F1326" s="268"/>
      <c r="G1326" s="268"/>
      <c r="H1326" s="269"/>
      <c r="I1326" s="270"/>
    </row>
    <row r="1327" spans="2:9" ht="24" customHeight="1" x14ac:dyDescent="0.2">
      <c r="B1327" s="267"/>
      <c r="C1327" s="268"/>
      <c r="D1327" s="268"/>
      <c r="E1327" s="268"/>
      <c r="F1327" s="268"/>
      <c r="G1327" s="268"/>
      <c r="H1327" s="269"/>
      <c r="I1327" s="270"/>
    </row>
    <row r="1328" spans="2:9" ht="24" customHeight="1" x14ac:dyDescent="0.2">
      <c r="B1328" s="267"/>
      <c r="C1328" s="268"/>
      <c r="D1328" s="268"/>
      <c r="E1328" s="268"/>
      <c r="F1328" s="268"/>
      <c r="G1328" s="268"/>
      <c r="H1328" s="269"/>
      <c r="I1328" s="270"/>
    </row>
    <row r="1329" spans="2:9" ht="24" customHeight="1" x14ac:dyDescent="0.2">
      <c r="B1329" s="267"/>
      <c r="C1329" s="268"/>
      <c r="D1329" s="268"/>
      <c r="E1329" s="268"/>
      <c r="F1329" s="268"/>
      <c r="G1329" s="268"/>
      <c r="H1329" s="269"/>
      <c r="I1329" s="270"/>
    </row>
    <row r="1330" spans="2:9" ht="24" customHeight="1" x14ac:dyDescent="0.2">
      <c r="B1330" s="267"/>
      <c r="C1330" s="268"/>
      <c r="D1330" s="268"/>
      <c r="E1330" s="268"/>
      <c r="F1330" s="268"/>
      <c r="G1330" s="268"/>
      <c r="H1330" s="269"/>
      <c r="I1330" s="270"/>
    </row>
    <row r="1331" spans="2:9" ht="24" customHeight="1" x14ac:dyDescent="0.2">
      <c r="B1331" s="267"/>
      <c r="C1331" s="268"/>
      <c r="D1331" s="268"/>
      <c r="E1331" s="268"/>
      <c r="F1331" s="268"/>
      <c r="G1331" s="268"/>
      <c r="H1331" s="269"/>
      <c r="I1331" s="270"/>
    </row>
    <row r="1332" spans="2:9" ht="24" customHeight="1" x14ac:dyDescent="0.2">
      <c r="B1332" s="267"/>
      <c r="C1332" s="268"/>
      <c r="D1332" s="268"/>
      <c r="E1332" s="268"/>
      <c r="F1332" s="268"/>
      <c r="G1332" s="268"/>
      <c r="H1332" s="269"/>
      <c r="I1332" s="270"/>
    </row>
    <row r="1333" spans="2:9" ht="24" customHeight="1" x14ac:dyDescent="0.2">
      <c r="B1333" s="267"/>
      <c r="C1333" s="268"/>
      <c r="D1333" s="268"/>
      <c r="E1333" s="268"/>
      <c r="F1333" s="268"/>
      <c r="G1333" s="268"/>
      <c r="H1333" s="269"/>
      <c r="I1333" s="270"/>
    </row>
    <row r="1334" spans="2:9" ht="24" customHeight="1" x14ac:dyDescent="0.2">
      <c r="B1334" s="267"/>
      <c r="C1334" s="268"/>
      <c r="D1334" s="268"/>
      <c r="E1334" s="268"/>
      <c r="F1334" s="268"/>
      <c r="G1334" s="268"/>
      <c r="H1334" s="269"/>
      <c r="I1334" s="270"/>
    </row>
    <row r="1335" spans="2:9" ht="24" customHeight="1" x14ac:dyDescent="0.2">
      <c r="B1335" s="267"/>
      <c r="C1335" s="268"/>
      <c r="D1335" s="268"/>
      <c r="E1335" s="268"/>
      <c r="F1335" s="268"/>
      <c r="G1335" s="268"/>
      <c r="H1335" s="269"/>
      <c r="I1335" s="270"/>
    </row>
    <row r="1336" spans="2:9" ht="24" customHeight="1" x14ac:dyDescent="0.2">
      <c r="B1336" s="267"/>
      <c r="C1336" s="268"/>
      <c r="D1336" s="268"/>
      <c r="E1336" s="268"/>
      <c r="F1336" s="268"/>
      <c r="G1336" s="268"/>
      <c r="H1336" s="269"/>
      <c r="I1336" s="270"/>
    </row>
    <row r="1337" spans="2:9" ht="24" customHeight="1" x14ac:dyDescent="0.2">
      <c r="B1337" s="267"/>
      <c r="C1337" s="268"/>
      <c r="D1337" s="268"/>
      <c r="E1337" s="268"/>
      <c r="F1337" s="268"/>
      <c r="G1337" s="268"/>
      <c r="H1337" s="269"/>
      <c r="I1337" s="270"/>
    </row>
    <row r="1338" spans="2:9" ht="24" customHeight="1" x14ac:dyDescent="0.2">
      <c r="B1338" s="267"/>
      <c r="C1338" s="268"/>
      <c r="D1338" s="268"/>
      <c r="E1338" s="268"/>
      <c r="F1338" s="268"/>
      <c r="G1338" s="268"/>
      <c r="H1338" s="269"/>
      <c r="I1338" s="270"/>
    </row>
    <row r="1339" spans="2:9" ht="24" customHeight="1" x14ac:dyDescent="0.2">
      <c r="B1339" s="267"/>
      <c r="C1339" s="268"/>
      <c r="D1339" s="268"/>
      <c r="E1339" s="268"/>
      <c r="F1339" s="268"/>
      <c r="G1339" s="268"/>
      <c r="H1339" s="269"/>
      <c r="I1339" s="270"/>
    </row>
    <row r="1340" spans="2:9" ht="24" customHeight="1" x14ac:dyDescent="0.2">
      <c r="B1340" s="267"/>
      <c r="C1340" s="268"/>
      <c r="D1340" s="268"/>
      <c r="E1340" s="268"/>
      <c r="F1340" s="268"/>
      <c r="G1340" s="268"/>
      <c r="H1340" s="269"/>
      <c r="I1340" s="270"/>
    </row>
    <row r="1341" spans="2:9" ht="24" customHeight="1" x14ac:dyDescent="0.2">
      <c r="B1341" s="267"/>
      <c r="C1341" s="268"/>
      <c r="D1341" s="268"/>
      <c r="E1341" s="268"/>
      <c r="F1341" s="268"/>
      <c r="G1341" s="268"/>
      <c r="H1341" s="269"/>
      <c r="I1341" s="270"/>
    </row>
    <row r="1342" spans="2:9" ht="24" customHeight="1" x14ac:dyDescent="0.2">
      <c r="B1342" s="267"/>
      <c r="C1342" s="268"/>
      <c r="D1342" s="268"/>
      <c r="E1342" s="268"/>
      <c r="F1342" s="268"/>
      <c r="G1342" s="268"/>
      <c r="H1342" s="269"/>
      <c r="I1342" s="270"/>
    </row>
    <row r="1343" spans="2:9" ht="24" customHeight="1" x14ac:dyDescent="0.2">
      <c r="B1343" s="267"/>
      <c r="C1343" s="268"/>
      <c r="D1343" s="268"/>
      <c r="E1343" s="268"/>
      <c r="F1343" s="268"/>
      <c r="G1343" s="268"/>
      <c r="H1343" s="269"/>
      <c r="I1343" s="270"/>
    </row>
    <row r="1344" spans="2:9" ht="24" customHeight="1" x14ac:dyDescent="0.2">
      <c r="B1344" s="267"/>
      <c r="C1344" s="268"/>
      <c r="D1344" s="268"/>
      <c r="E1344" s="268"/>
      <c r="F1344" s="268"/>
      <c r="G1344" s="268"/>
      <c r="H1344" s="269"/>
      <c r="I1344" s="270"/>
    </row>
    <row r="1345" spans="2:9" ht="24" customHeight="1" x14ac:dyDescent="0.2">
      <c r="B1345" s="267"/>
      <c r="C1345" s="268"/>
      <c r="D1345" s="268"/>
      <c r="E1345" s="268"/>
      <c r="F1345" s="268"/>
      <c r="G1345" s="268"/>
      <c r="H1345" s="269"/>
      <c r="I1345" s="270"/>
    </row>
    <row r="1346" spans="2:9" ht="24" customHeight="1" x14ac:dyDescent="0.2">
      <c r="B1346" s="267"/>
      <c r="C1346" s="268"/>
      <c r="D1346" s="268"/>
      <c r="E1346" s="268"/>
      <c r="F1346" s="268"/>
      <c r="G1346" s="268"/>
      <c r="H1346" s="269"/>
      <c r="I1346" s="270"/>
    </row>
    <row r="1347" spans="2:9" ht="24" customHeight="1" x14ac:dyDescent="0.2">
      <c r="B1347" s="267"/>
      <c r="C1347" s="268"/>
      <c r="D1347" s="268"/>
      <c r="E1347" s="268"/>
      <c r="F1347" s="268"/>
      <c r="G1347" s="268"/>
      <c r="H1347" s="269"/>
      <c r="I1347" s="270"/>
    </row>
    <row r="1348" spans="2:9" ht="24" customHeight="1" x14ac:dyDescent="0.2">
      <c r="B1348" s="267"/>
      <c r="C1348" s="268"/>
      <c r="D1348" s="268"/>
      <c r="E1348" s="268"/>
      <c r="F1348" s="268"/>
      <c r="G1348" s="268"/>
      <c r="H1348" s="269"/>
      <c r="I1348" s="270"/>
    </row>
    <row r="1349" spans="2:9" ht="24" customHeight="1" x14ac:dyDescent="0.2">
      <c r="B1349" s="267"/>
      <c r="C1349" s="268"/>
      <c r="D1349" s="268"/>
      <c r="E1349" s="268"/>
      <c r="F1349" s="268"/>
      <c r="G1349" s="268"/>
      <c r="H1349" s="269"/>
      <c r="I1349" s="270"/>
    </row>
    <row r="1350" spans="2:9" ht="24" customHeight="1" x14ac:dyDescent="0.2">
      <c r="B1350" s="267"/>
      <c r="C1350" s="268"/>
      <c r="D1350" s="268"/>
      <c r="E1350" s="268"/>
      <c r="F1350" s="268"/>
      <c r="G1350" s="268"/>
      <c r="H1350" s="269"/>
      <c r="I1350" s="270"/>
    </row>
    <row r="1351" spans="2:9" ht="24" customHeight="1" x14ac:dyDescent="0.2">
      <c r="B1351" s="267"/>
      <c r="C1351" s="268"/>
      <c r="D1351" s="268"/>
      <c r="E1351" s="268"/>
      <c r="F1351" s="268"/>
      <c r="G1351" s="268"/>
      <c r="H1351" s="269"/>
      <c r="I1351" s="270"/>
    </row>
    <row r="1352" spans="2:9" ht="24" customHeight="1" x14ac:dyDescent="0.2">
      <c r="B1352" s="267"/>
      <c r="C1352" s="268"/>
      <c r="D1352" s="268"/>
      <c r="E1352" s="268"/>
      <c r="F1352" s="268"/>
      <c r="G1352" s="268"/>
      <c r="H1352" s="269"/>
      <c r="I1352" s="270"/>
    </row>
    <row r="1353" spans="2:9" ht="24" customHeight="1" x14ac:dyDescent="0.2">
      <c r="B1353" s="267"/>
      <c r="C1353" s="268"/>
      <c r="D1353" s="268"/>
      <c r="E1353" s="268"/>
      <c r="F1353" s="268"/>
      <c r="G1353" s="268"/>
      <c r="H1353" s="269"/>
      <c r="I1353" s="270"/>
    </row>
    <row r="1354" spans="2:9" ht="24" customHeight="1" x14ac:dyDescent="0.2">
      <c r="B1354" s="267"/>
      <c r="C1354" s="268"/>
      <c r="D1354" s="268"/>
      <c r="E1354" s="268"/>
      <c r="F1354" s="268"/>
      <c r="G1354" s="268"/>
      <c r="H1354" s="269"/>
      <c r="I1354" s="270"/>
    </row>
    <row r="1355" spans="2:9" ht="24" customHeight="1" x14ac:dyDescent="0.2">
      <c r="B1355" s="267"/>
      <c r="C1355" s="268"/>
      <c r="D1355" s="268"/>
      <c r="E1355" s="268"/>
      <c r="F1355" s="268"/>
      <c r="G1355" s="268"/>
      <c r="H1355" s="269"/>
      <c r="I1355" s="270"/>
    </row>
    <row r="1356" spans="2:9" ht="24" customHeight="1" x14ac:dyDescent="0.2">
      <c r="B1356" s="267"/>
      <c r="C1356" s="268"/>
      <c r="D1356" s="268"/>
      <c r="E1356" s="268"/>
      <c r="F1356" s="268"/>
      <c r="G1356" s="268"/>
      <c r="H1356" s="269"/>
      <c r="I1356" s="270"/>
    </row>
    <row r="1357" spans="2:9" ht="24" customHeight="1" x14ac:dyDescent="0.2">
      <c r="B1357" s="267"/>
      <c r="C1357" s="268"/>
      <c r="D1357" s="268"/>
      <c r="E1357" s="268"/>
      <c r="F1357" s="268"/>
      <c r="G1357" s="268"/>
      <c r="H1357" s="269"/>
      <c r="I1357" s="270"/>
    </row>
    <row r="1358" spans="2:9" ht="24" customHeight="1" x14ac:dyDescent="0.2">
      <c r="B1358" s="267"/>
      <c r="C1358" s="268"/>
      <c r="D1358" s="268"/>
      <c r="E1358" s="268"/>
      <c r="F1358" s="268"/>
      <c r="G1358" s="268"/>
      <c r="H1358" s="269"/>
      <c r="I1358" s="270"/>
    </row>
    <row r="1359" spans="2:9" ht="24" customHeight="1" x14ac:dyDescent="0.2">
      <c r="B1359" s="267"/>
      <c r="C1359" s="268"/>
      <c r="D1359" s="268"/>
      <c r="E1359" s="268"/>
      <c r="F1359" s="268"/>
      <c r="G1359" s="268"/>
      <c r="H1359" s="269"/>
      <c r="I1359" s="270"/>
    </row>
    <row r="1360" spans="2:9" ht="24" customHeight="1" x14ac:dyDescent="0.2">
      <c r="B1360" s="267"/>
      <c r="C1360" s="268"/>
      <c r="D1360" s="268"/>
      <c r="E1360" s="268"/>
      <c r="F1360" s="268"/>
      <c r="G1360" s="268"/>
      <c r="H1360" s="269"/>
      <c r="I1360" s="270"/>
    </row>
    <row r="1361" spans="2:9" ht="24" customHeight="1" x14ac:dyDescent="0.2">
      <c r="B1361" s="267"/>
      <c r="C1361" s="268"/>
      <c r="D1361" s="268"/>
      <c r="E1361" s="268"/>
      <c r="F1361" s="268"/>
      <c r="G1361" s="268"/>
      <c r="H1361" s="269"/>
      <c r="I1361" s="270"/>
    </row>
    <row r="1362" spans="2:9" ht="24" customHeight="1" x14ac:dyDescent="0.2">
      <c r="B1362" s="267"/>
      <c r="C1362" s="268"/>
      <c r="D1362" s="268"/>
      <c r="E1362" s="268"/>
      <c r="F1362" s="268"/>
      <c r="G1362" s="268"/>
      <c r="H1362" s="269"/>
      <c r="I1362" s="270"/>
    </row>
    <row r="1363" spans="2:9" ht="24" customHeight="1" x14ac:dyDescent="0.2">
      <c r="B1363" s="267"/>
      <c r="C1363" s="268"/>
      <c r="D1363" s="268"/>
      <c r="E1363" s="268"/>
      <c r="F1363" s="268"/>
      <c r="G1363" s="268"/>
      <c r="H1363" s="269"/>
      <c r="I1363" s="270"/>
    </row>
    <row r="1364" spans="2:9" ht="24" customHeight="1" x14ac:dyDescent="0.2">
      <c r="B1364" s="267"/>
      <c r="C1364" s="268"/>
      <c r="D1364" s="268"/>
      <c r="E1364" s="268"/>
      <c r="F1364" s="268"/>
      <c r="G1364" s="268"/>
      <c r="H1364" s="269"/>
      <c r="I1364" s="270"/>
    </row>
    <row r="1365" spans="2:9" ht="24" customHeight="1" x14ac:dyDescent="0.2">
      <c r="B1365" s="267"/>
      <c r="C1365" s="268"/>
      <c r="D1365" s="268"/>
      <c r="E1365" s="268"/>
      <c r="F1365" s="268"/>
      <c r="G1365" s="268"/>
      <c r="H1365" s="269"/>
      <c r="I1365" s="270"/>
    </row>
    <row r="1366" spans="2:9" ht="24" customHeight="1" x14ac:dyDescent="0.2">
      <c r="B1366" s="267"/>
      <c r="C1366" s="268"/>
      <c r="D1366" s="268"/>
      <c r="E1366" s="268"/>
      <c r="F1366" s="268"/>
      <c r="G1366" s="268"/>
      <c r="H1366" s="269"/>
      <c r="I1366" s="270"/>
    </row>
    <row r="1367" spans="2:9" ht="24" customHeight="1" x14ac:dyDescent="0.2">
      <c r="B1367" s="267"/>
      <c r="C1367" s="268"/>
      <c r="D1367" s="268"/>
      <c r="E1367" s="268"/>
      <c r="F1367" s="268"/>
      <c r="G1367" s="268"/>
      <c r="H1367" s="269"/>
      <c r="I1367" s="270"/>
    </row>
    <row r="1368" spans="2:9" ht="24" customHeight="1" x14ac:dyDescent="0.2">
      <c r="B1368" s="267"/>
      <c r="C1368" s="268"/>
      <c r="D1368" s="268"/>
      <c r="E1368" s="268"/>
      <c r="F1368" s="268"/>
      <c r="G1368" s="268"/>
      <c r="H1368" s="269"/>
      <c r="I1368" s="270"/>
    </row>
    <row r="1369" spans="2:9" ht="24" customHeight="1" x14ac:dyDescent="0.2">
      <c r="B1369" s="267"/>
      <c r="C1369" s="268"/>
      <c r="D1369" s="268"/>
      <c r="E1369" s="268"/>
      <c r="F1369" s="268"/>
      <c r="G1369" s="268"/>
      <c r="H1369" s="269"/>
      <c r="I1369" s="270"/>
    </row>
    <row r="1370" spans="2:9" ht="24" customHeight="1" x14ac:dyDescent="0.2">
      <c r="B1370" s="267"/>
      <c r="C1370" s="268"/>
      <c r="D1370" s="268"/>
      <c r="E1370" s="268"/>
      <c r="F1370" s="268"/>
      <c r="G1370" s="268"/>
      <c r="H1370" s="269"/>
      <c r="I1370" s="270"/>
    </row>
    <row r="1371" spans="2:9" ht="24" customHeight="1" x14ac:dyDescent="0.2">
      <c r="B1371" s="267"/>
      <c r="C1371" s="268"/>
      <c r="D1371" s="268"/>
      <c r="E1371" s="268"/>
      <c r="F1371" s="268"/>
      <c r="G1371" s="268"/>
      <c r="H1371" s="269"/>
      <c r="I1371" s="270"/>
    </row>
    <row r="1372" spans="2:9" ht="24" customHeight="1" x14ac:dyDescent="0.2">
      <c r="B1372" s="267"/>
      <c r="C1372" s="268"/>
      <c r="D1372" s="268"/>
      <c r="E1372" s="268"/>
      <c r="F1372" s="268"/>
      <c r="G1372" s="268"/>
      <c r="H1372" s="269"/>
      <c r="I1372" s="270"/>
    </row>
    <row r="1373" spans="2:9" ht="24" customHeight="1" x14ac:dyDescent="0.2">
      <c r="B1373" s="267"/>
      <c r="C1373" s="268"/>
      <c r="D1373" s="268"/>
      <c r="E1373" s="268"/>
      <c r="F1373" s="268"/>
      <c r="G1373" s="268"/>
      <c r="H1373" s="269"/>
      <c r="I1373" s="270"/>
    </row>
    <row r="1374" spans="2:9" ht="24" customHeight="1" x14ac:dyDescent="0.2">
      <c r="B1374" s="267"/>
      <c r="C1374" s="268"/>
      <c r="D1374" s="268"/>
      <c r="E1374" s="268"/>
      <c r="F1374" s="268"/>
      <c r="G1374" s="268"/>
      <c r="H1374" s="269"/>
      <c r="I1374" s="270"/>
    </row>
    <row r="1375" spans="2:9" ht="24" customHeight="1" x14ac:dyDescent="0.2">
      <c r="B1375" s="267"/>
      <c r="C1375" s="268"/>
      <c r="D1375" s="268"/>
      <c r="E1375" s="268"/>
      <c r="F1375" s="268"/>
      <c r="G1375" s="268"/>
      <c r="H1375" s="269"/>
      <c r="I1375" s="270"/>
    </row>
    <row r="1376" spans="2:9" ht="24" customHeight="1" x14ac:dyDescent="0.2">
      <c r="B1376" s="267"/>
      <c r="C1376" s="268"/>
      <c r="D1376" s="268"/>
      <c r="E1376" s="268"/>
      <c r="F1376" s="268"/>
      <c r="G1376" s="268"/>
      <c r="H1376" s="269"/>
      <c r="I1376" s="270"/>
    </row>
    <row r="1377" spans="2:9" ht="24" customHeight="1" x14ac:dyDescent="0.2">
      <c r="B1377" s="267"/>
      <c r="C1377" s="268"/>
      <c r="D1377" s="268"/>
      <c r="E1377" s="268"/>
      <c r="F1377" s="268"/>
      <c r="G1377" s="268"/>
      <c r="H1377" s="269"/>
      <c r="I1377" s="270"/>
    </row>
    <row r="1378" spans="2:9" ht="24" customHeight="1" x14ac:dyDescent="0.2">
      <c r="B1378" s="267"/>
      <c r="C1378" s="268"/>
      <c r="D1378" s="268"/>
      <c r="E1378" s="268"/>
      <c r="F1378" s="268"/>
      <c r="G1378" s="268"/>
      <c r="H1378" s="269"/>
      <c r="I1378" s="270"/>
    </row>
    <row r="1379" spans="2:9" ht="24" customHeight="1" x14ac:dyDescent="0.2">
      <c r="B1379" s="267"/>
      <c r="C1379" s="268"/>
      <c r="D1379" s="268"/>
      <c r="E1379" s="268"/>
      <c r="F1379" s="268"/>
      <c r="G1379" s="268"/>
      <c r="H1379" s="269"/>
      <c r="I1379" s="270"/>
    </row>
    <row r="1380" spans="2:9" ht="24" customHeight="1" x14ac:dyDescent="0.2">
      <c r="B1380" s="267"/>
      <c r="C1380" s="268"/>
      <c r="D1380" s="268"/>
      <c r="E1380" s="268"/>
      <c r="F1380" s="268"/>
      <c r="G1380" s="268"/>
      <c r="H1380" s="269"/>
      <c r="I1380" s="270"/>
    </row>
    <row r="1381" spans="2:9" ht="24" customHeight="1" x14ac:dyDescent="0.2">
      <c r="B1381" s="267"/>
      <c r="C1381" s="268"/>
      <c r="D1381" s="268"/>
      <c r="E1381" s="268"/>
      <c r="F1381" s="268"/>
      <c r="G1381" s="268"/>
      <c r="H1381" s="269"/>
      <c r="I1381" s="270"/>
    </row>
    <row r="1382" spans="2:9" ht="24" customHeight="1" x14ac:dyDescent="0.2">
      <c r="B1382" s="267"/>
      <c r="C1382" s="268"/>
      <c r="D1382" s="268"/>
      <c r="E1382" s="268"/>
      <c r="F1382" s="268"/>
      <c r="G1382" s="268"/>
      <c r="H1382" s="269"/>
      <c r="I1382" s="270"/>
    </row>
    <row r="1383" spans="2:9" ht="24" customHeight="1" x14ac:dyDescent="0.2">
      <c r="B1383" s="267"/>
      <c r="C1383" s="268"/>
      <c r="D1383" s="268"/>
      <c r="E1383" s="268"/>
      <c r="F1383" s="268"/>
      <c r="G1383" s="268"/>
      <c r="H1383" s="269"/>
      <c r="I1383" s="270"/>
    </row>
    <row r="1384" spans="2:9" ht="24" customHeight="1" x14ac:dyDescent="0.2">
      <c r="B1384" s="267"/>
      <c r="C1384" s="268"/>
      <c r="D1384" s="268"/>
      <c r="E1384" s="268"/>
      <c r="F1384" s="268"/>
      <c r="G1384" s="268"/>
      <c r="H1384" s="269"/>
      <c r="I1384" s="270"/>
    </row>
    <row r="1385" spans="2:9" ht="24" customHeight="1" x14ac:dyDescent="0.2">
      <c r="B1385" s="267"/>
      <c r="C1385" s="268"/>
      <c r="D1385" s="268"/>
      <c r="E1385" s="268"/>
      <c r="F1385" s="268"/>
      <c r="G1385" s="268"/>
      <c r="H1385" s="269"/>
      <c r="I1385" s="270"/>
    </row>
    <row r="1386" spans="2:9" ht="24" customHeight="1" x14ac:dyDescent="0.2">
      <c r="B1386" s="267"/>
      <c r="C1386" s="268"/>
      <c r="D1386" s="268"/>
      <c r="E1386" s="268"/>
      <c r="F1386" s="268"/>
      <c r="G1386" s="268"/>
      <c r="H1386" s="269"/>
      <c r="I1386" s="270"/>
    </row>
    <row r="1387" spans="2:9" ht="24" customHeight="1" x14ac:dyDescent="0.2">
      <c r="B1387" s="267"/>
      <c r="C1387" s="268"/>
      <c r="D1387" s="268"/>
      <c r="E1387" s="268"/>
      <c r="F1387" s="268"/>
      <c r="G1387" s="268"/>
      <c r="H1387" s="269"/>
      <c r="I1387" s="270"/>
    </row>
    <row r="1388" spans="2:9" ht="24" customHeight="1" x14ac:dyDescent="0.2">
      <c r="B1388" s="267"/>
      <c r="C1388" s="268"/>
      <c r="D1388" s="268"/>
      <c r="E1388" s="268"/>
      <c r="F1388" s="268"/>
      <c r="G1388" s="268"/>
      <c r="H1388" s="269"/>
      <c r="I1388" s="270"/>
    </row>
    <row r="1389" spans="2:9" ht="24" customHeight="1" x14ac:dyDescent="0.2">
      <c r="B1389" s="267"/>
      <c r="C1389" s="268"/>
      <c r="D1389" s="268"/>
      <c r="E1389" s="268"/>
      <c r="F1389" s="268"/>
      <c r="G1389" s="268"/>
      <c r="H1389" s="269"/>
      <c r="I1389" s="270"/>
    </row>
    <row r="1390" spans="2:9" ht="24" customHeight="1" x14ac:dyDescent="0.2">
      <c r="B1390" s="267"/>
      <c r="C1390" s="268"/>
      <c r="D1390" s="268"/>
      <c r="E1390" s="268"/>
      <c r="F1390" s="268"/>
      <c r="G1390" s="268"/>
      <c r="H1390" s="269"/>
      <c r="I1390" s="270"/>
    </row>
    <row r="1391" spans="2:9" ht="24" customHeight="1" x14ac:dyDescent="0.2">
      <c r="B1391" s="267"/>
      <c r="C1391" s="268"/>
      <c r="D1391" s="268"/>
      <c r="E1391" s="268"/>
      <c r="F1391" s="268"/>
      <c r="G1391" s="268"/>
      <c r="H1391" s="269"/>
      <c r="I1391" s="270"/>
    </row>
    <row r="1392" spans="2:9" ht="24" customHeight="1" x14ac:dyDescent="0.2">
      <c r="B1392" s="267"/>
      <c r="C1392" s="268"/>
      <c r="D1392" s="268"/>
      <c r="E1392" s="268"/>
      <c r="F1392" s="268"/>
      <c r="G1392" s="268"/>
      <c r="H1392" s="269"/>
      <c r="I1392" s="270"/>
    </row>
    <row r="1393" spans="2:9" ht="24" customHeight="1" x14ac:dyDescent="0.2">
      <c r="B1393" s="267"/>
      <c r="C1393" s="268"/>
      <c r="D1393" s="268"/>
      <c r="E1393" s="268"/>
      <c r="F1393" s="268"/>
      <c r="G1393" s="268"/>
      <c r="H1393" s="269"/>
      <c r="I1393" s="270"/>
    </row>
    <row r="1394" spans="2:9" ht="24" customHeight="1" x14ac:dyDescent="0.2">
      <c r="B1394" s="267"/>
      <c r="C1394" s="268"/>
      <c r="D1394" s="268"/>
      <c r="E1394" s="268"/>
      <c r="F1394" s="268"/>
      <c r="G1394" s="268"/>
      <c r="H1394" s="269"/>
      <c r="I1394" s="270"/>
    </row>
    <row r="1395" spans="2:9" ht="24" customHeight="1" x14ac:dyDescent="0.2">
      <c r="B1395" s="267"/>
      <c r="C1395" s="268"/>
      <c r="D1395" s="268"/>
      <c r="E1395" s="268"/>
      <c r="F1395" s="268"/>
      <c r="G1395" s="268"/>
      <c r="H1395" s="269"/>
      <c r="I1395" s="270"/>
    </row>
    <row r="1396" spans="2:9" ht="24" customHeight="1" x14ac:dyDescent="0.2">
      <c r="B1396" s="267"/>
      <c r="C1396" s="268"/>
      <c r="D1396" s="268"/>
      <c r="E1396" s="268"/>
      <c r="F1396" s="268"/>
      <c r="G1396" s="268"/>
      <c r="H1396" s="269"/>
      <c r="I1396" s="270"/>
    </row>
    <row r="1397" spans="2:9" ht="24" customHeight="1" x14ac:dyDescent="0.2">
      <c r="B1397" s="267"/>
      <c r="C1397" s="268"/>
      <c r="D1397" s="268"/>
      <c r="E1397" s="268"/>
      <c r="F1397" s="268"/>
      <c r="G1397" s="268"/>
      <c r="H1397" s="269"/>
      <c r="I1397" s="270"/>
    </row>
    <row r="1398" spans="2:9" ht="24" customHeight="1" x14ac:dyDescent="0.2">
      <c r="B1398" s="267"/>
      <c r="C1398" s="268"/>
      <c r="D1398" s="268"/>
      <c r="E1398" s="268"/>
      <c r="F1398" s="268"/>
      <c r="G1398" s="268"/>
      <c r="H1398" s="269"/>
      <c r="I1398" s="270"/>
    </row>
    <row r="1399" spans="2:9" ht="24" customHeight="1" x14ac:dyDescent="0.2">
      <c r="B1399" s="267"/>
      <c r="C1399" s="268"/>
      <c r="D1399" s="268"/>
      <c r="E1399" s="268"/>
      <c r="F1399" s="268"/>
      <c r="G1399" s="268"/>
      <c r="H1399" s="269"/>
      <c r="I1399" s="270"/>
    </row>
    <row r="1400" spans="2:9" ht="24" customHeight="1" x14ac:dyDescent="0.2">
      <c r="B1400" s="267"/>
      <c r="C1400" s="268"/>
      <c r="D1400" s="268"/>
      <c r="E1400" s="268"/>
      <c r="F1400" s="268"/>
      <c r="G1400" s="268"/>
      <c r="H1400" s="269"/>
      <c r="I1400" s="270"/>
    </row>
    <row r="1401" spans="2:9" ht="24" customHeight="1" x14ac:dyDescent="0.2">
      <c r="B1401" s="267"/>
      <c r="C1401" s="268"/>
      <c r="D1401" s="268"/>
      <c r="E1401" s="268"/>
      <c r="F1401" s="268"/>
      <c r="G1401" s="268"/>
      <c r="H1401" s="269"/>
      <c r="I1401" s="270"/>
    </row>
    <row r="1402" spans="2:9" ht="24" customHeight="1" x14ac:dyDescent="0.2">
      <c r="B1402" s="267"/>
      <c r="C1402" s="268"/>
      <c r="D1402" s="268"/>
      <c r="E1402" s="268"/>
      <c r="F1402" s="268"/>
      <c r="G1402" s="268"/>
      <c r="H1402" s="269"/>
      <c r="I1402" s="270"/>
    </row>
    <row r="1403" spans="2:9" ht="24" customHeight="1" x14ac:dyDescent="0.2">
      <c r="B1403" s="267"/>
      <c r="C1403" s="268"/>
      <c r="D1403" s="268"/>
      <c r="E1403" s="268"/>
      <c r="F1403" s="268"/>
      <c r="G1403" s="268"/>
      <c r="H1403" s="269"/>
      <c r="I1403" s="270"/>
    </row>
    <row r="1404" spans="2:9" ht="24" customHeight="1" x14ac:dyDescent="0.2">
      <c r="B1404" s="267"/>
      <c r="C1404" s="268"/>
      <c r="D1404" s="268"/>
      <c r="E1404" s="268"/>
      <c r="F1404" s="268"/>
      <c r="G1404" s="268"/>
      <c r="H1404" s="269"/>
      <c r="I1404" s="270"/>
    </row>
    <row r="1405" spans="2:9" ht="24" customHeight="1" x14ac:dyDescent="0.2">
      <c r="B1405" s="267"/>
      <c r="C1405" s="268"/>
      <c r="D1405" s="268"/>
      <c r="E1405" s="268"/>
      <c r="F1405" s="268"/>
      <c r="G1405" s="268"/>
      <c r="H1405" s="269"/>
      <c r="I1405" s="270"/>
    </row>
    <row r="1406" spans="2:9" ht="24" customHeight="1" x14ac:dyDescent="0.2">
      <c r="B1406" s="267"/>
      <c r="C1406" s="268"/>
      <c r="D1406" s="268"/>
      <c r="E1406" s="268"/>
      <c r="F1406" s="268"/>
      <c r="G1406" s="268"/>
      <c r="H1406" s="269"/>
      <c r="I1406" s="270"/>
    </row>
    <row r="1407" spans="2:9" ht="24" customHeight="1" x14ac:dyDescent="0.2">
      <c r="B1407" s="267"/>
      <c r="C1407" s="268"/>
      <c r="D1407" s="268"/>
      <c r="E1407" s="268"/>
      <c r="F1407" s="268"/>
      <c r="G1407" s="268"/>
      <c r="H1407" s="269"/>
      <c r="I1407" s="270"/>
    </row>
    <row r="1408" spans="2:9" ht="24" customHeight="1" x14ac:dyDescent="0.2">
      <c r="B1408" s="267"/>
      <c r="C1408" s="268"/>
      <c r="D1408" s="268"/>
      <c r="E1408" s="268"/>
      <c r="F1408" s="268"/>
      <c r="G1408" s="268"/>
      <c r="H1408" s="269"/>
      <c r="I1408" s="270"/>
    </row>
    <row r="1409" spans="2:9" ht="24" customHeight="1" x14ac:dyDescent="0.2">
      <c r="B1409" s="267"/>
      <c r="C1409" s="268"/>
      <c r="D1409" s="268"/>
      <c r="E1409" s="268"/>
      <c r="F1409" s="268"/>
      <c r="G1409" s="268"/>
      <c r="H1409" s="269"/>
      <c r="I1409" s="270"/>
    </row>
    <row r="1410" spans="2:9" ht="24" customHeight="1" x14ac:dyDescent="0.2">
      <c r="B1410" s="267"/>
      <c r="C1410" s="268"/>
      <c r="D1410" s="268"/>
      <c r="E1410" s="268"/>
      <c r="F1410" s="268"/>
      <c r="G1410" s="268"/>
      <c r="H1410" s="269"/>
      <c r="I1410" s="270"/>
    </row>
    <row r="1411" spans="2:9" ht="24" customHeight="1" x14ac:dyDescent="0.2">
      <c r="B1411" s="267"/>
      <c r="C1411" s="268"/>
      <c r="D1411" s="268"/>
      <c r="E1411" s="268"/>
      <c r="F1411" s="268"/>
      <c r="G1411" s="268"/>
      <c r="H1411" s="269"/>
      <c r="I1411" s="270"/>
    </row>
    <row r="1412" spans="2:9" ht="24" customHeight="1" x14ac:dyDescent="0.2">
      <c r="B1412" s="267"/>
      <c r="C1412" s="268"/>
      <c r="D1412" s="268"/>
      <c r="E1412" s="268"/>
      <c r="F1412" s="268"/>
      <c r="G1412" s="268"/>
      <c r="H1412" s="269"/>
      <c r="I1412" s="270"/>
    </row>
    <row r="1413" spans="2:9" ht="24" customHeight="1" x14ac:dyDescent="0.2">
      <c r="B1413" s="267"/>
      <c r="C1413" s="268"/>
      <c r="D1413" s="268"/>
      <c r="E1413" s="268"/>
      <c r="F1413" s="268"/>
      <c r="G1413" s="268"/>
      <c r="H1413" s="269"/>
      <c r="I1413" s="270"/>
    </row>
    <row r="1414" spans="2:9" ht="24" customHeight="1" x14ac:dyDescent="0.2">
      <c r="B1414" s="267"/>
      <c r="C1414" s="268"/>
      <c r="D1414" s="268"/>
      <c r="E1414" s="268"/>
      <c r="F1414" s="268"/>
      <c r="G1414" s="268"/>
      <c r="H1414" s="269"/>
      <c r="I1414" s="270"/>
    </row>
    <row r="1415" spans="2:9" ht="24" customHeight="1" x14ac:dyDescent="0.2">
      <c r="B1415" s="267"/>
      <c r="C1415" s="268"/>
      <c r="D1415" s="268"/>
      <c r="E1415" s="268"/>
      <c r="F1415" s="268"/>
      <c r="G1415" s="268"/>
      <c r="H1415" s="269"/>
      <c r="I1415" s="270"/>
    </row>
    <row r="1416" spans="2:9" ht="24" customHeight="1" x14ac:dyDescent="0.2">
      <c r="B1416" s="267"/>
      <c r="C1416" s="268"/>
      <c r="D1416" s="268"/>
      <c r="E1416" s="268"/>
      <c r="F1416" s="268"/>
      <c r="G1416" s="268"/>
      <c r="H1416" s="269"/>
      <c r="I1416" s="270"/>
    </row>
    <row r="1417" spans="2:9" ht="24" customHeight="1" x14ac:dyDescent="0.2">
      <c r="B1417" s="267"/>
      <c r="C1417" s="268"/>
      <c r="D1417" s="268"/>
      <c r="E1417" s="268"/>
      <c r="F1417" s="268"/>
      <c r="G1417" s="268"/>
      <c r="H1417" s="269"/>
      <c r="I1417" s="270"/>
    </row>
    <row r="1418" spans="2:9" ht="24" customHeight="1" x14ac:dyDescent="0.2">
      <c r="B1418" s="267"/>
      <c r="C1418" s="268"/>
      <c r="D1418" s="268"/>
      <c r="E1418" s="268"/>
      <c r="F1418" s="268"/>
      <c r="G1418" s="268"/>
      <c r="H1418" s="269"/>
      <c r="I1418" s="270"/>
    </row>
    <row r="1419" spans="2:9" ht="24" customHeight="1" x14ac:dyDescent="0.2">
      <c r="B1419" s="267"/>
      <c r="C1419" s="268"/>
      <c r="D1419" s="268"/>
      <c r="E1419" s="268"/>
      <c r="F1419" s="268"/>
      <c r="G1419" s="268"/>
      <c r="H1419" s="269"/>
      <c r="I1419" s="270"/>
    </row>
    <row r="1420" spans="2:9" ht="24" customHeight="1" x14ac:dyDescent="0.2">
      <c r="B1420" s="267"/>
      <c r="C1420" s="268"/>
      <c r="D1420" s="268"/>
      <c r="E1420" s="268"/>
      <c r="F1420" s="268"/>
      <c r="G1420" s="268"/>
      <c r="H1420" s="269"/>
      <c r="I1420" s="270"/>
    </row>
    <row r="1421" spans="2:9" ht="24" customHeight="1" x14ac:dyDescent="0.2">
      <c r="B1421" s="267"/>
      <c r="C1421" s="268"/>
      <c r="D1421" s="268"/>
      <c r="E1421" s="268"/>
      <c r="F1421" s="268"/>
      <c r="G1421" s="268"/>
      <c r="H1421" s="269"/>
      <c r="I1421" s="270"/>
    </row>
    <row r="1422" spans="2:9" ht="24" customHeight="1" x14ac:dyDescent="0.2">
      <c r="B1422" s="267"/>
      <c r="C1422" s="268"/>
      <c r="D1422" s="268"/>
      <c r="E1422" s="268"/>
      <c r="F1422" s="268"/>
      <c r="G1422" s="268"/>
      <c r="H1422" s="269"/>
      <c r="I1422" s="270"/>
    </row>
    <row r="1423" spans="2:9" ht="24" customHeight="1" x14ac:dyDescent="0.2">
      <c r="B1423" s="267"/>
      <c r="C1423" s="268"/>
      <c r="D1423" s="268"/>
      <c r="E1423" s="268"/>
      <c r="F1423" s="268"/>
      <c r="G1423" s="268"/>
      <c r="H1423" s="269"/>
      <c r="I1423" s="270"/>
    </row>
    <row r="1424" spans="2:9" ht="24" customHeight="1" x14ac:dyDescent="0.2">
      <c r="B1424" s="267"/>
      <c r="C1424" s="268"/>
      <c r="D1424" s="268"/>
      <c r="E1424" s="268"/>
      <c r="F1424" s="268"/>
      <c r="G1424" s="268"/>
      <c r="H1424" s="269"/>
      <c r="I1424" s="270"/>
    </row>
    <row r="1425" spans="2:9" ht="24" customHeight="1" x14ac:dyDescent="0.2">
      <c r="B1425" s="267"/>
      <c r="C1425" s="268"/>
      <c r="D1425" s="268"/>
      <c r="E1425" s="268"/>
      <c r="F1425" s="268"/>
      <c r="G1425" s="268"/>
      <c r="H1425" s="269"/>
      <c r="I1425" s="270"/>
    </row>
    <row r="1426" spans="2:9" ht="24" customHeight="1" x14ac:dyDescent="0.2">
      <c r="B1426" s="267"/>
      <c r="C1426" s="268"/>
      <c r="D1426" s="268"/>
      <c r="E1426" s="268"/>
      <c r="F1426" s="268"/>
      <c r="G1426" s="268"/>
      <c r="H1426" s="269"/>
      <c r="I1426" s="270"/>
    </row>
    <row r="1427" spans="2:9" ht="24" customHeight="1" x14ac:dyDescent="0.2">
      <c r="B1427" s="267"/>
      <c r="C1427" s="268"/>
      <c r="D1427" s="268"/>
      <c r="E1427" s="268"/>
      <c r="F1427" s="268"/>
      <c r="G1427" s="268"/>
      <c r="H1427" s="269"/>
      <c r="I1427" s="270"/>
    </row>
    <row r="1428" spans="2:9" ht="24" customHeight="1" x14ac:dyDescent="0.2">
      <c r="B1428" s="267"/>
      <c r="C1428" s="268"/>
      <c r="D1428" s="268"/>
      <c r="E1428" s="268"/>
      <c r="F1428" s="268"/>
      <c r="G1428" s="268"/>
      <c r="H1428" s="269"/>
      <c r="I1428" s="270"/>
    </row>
    <row r="1429" spans="2:9" ht="24" customHeight="1" x14ac:dyDescent="0.2">
      <c r="B1429" s="267"/>
      <c r="C1429" s="268"/>
      <c r="D1429" s="268"/>
      <c r="E1429" s="268"/>
      <c r="F1429" s="268"/>
      <c r="G1429" s="268"/>
      <c r="H1429" s="269"/>
      <c r="I1429" s="270"/>
    </row>
    <row r="1430" spans="2:9" ht="24" customHeight="1" x14ac:dyDescent="0.2">
      <c r="B1430" s="267"/>
      <c r="C1430" s="268"/>
      <c r="D1430" s="268"/>
      <c r="E1430" s="268"/>
      <c r="F1430" s="268"/>
      <c r="G1430" s="268"/>
      <c r="H1430" s="269"/>
      <c r="I1430" s="270"/>
    </row>
    <row r="1431" spans="2:9" ht="24" customHeight="1" x14ac:dyDescent="0.2">
      <c r="B1431" s="267"/>
      <c r="C1431" s="268"/>
      <c r="D1431" s="268"/>
      <c r="E1431" s="268"/>
      <c r="F1431" s="268"/>
      <c r="G1431" s="268"/>
      <c r="H1431" s="269"/>
      <c r="I1431" s="270"/>
    </row>
    <row r="1432" spans="2:9" ht="24" customHeight="1" x14ac:dyDescent="0.2">
      <c r="B1432" s="267"/>
      <c r="C1432" s="268"/>
      <c r="D1432" s="268"/>
      <c r="E1432" s="268"/>
      <c r="F1432" s="268"/>
      <c r="G1432" s="268"/>
      <c r="H1432" s="269"/>
      <c r="I1432" s="270"/>
    </row>
    <row r="1433" spans="2:9" ht="24" customHeight="1" x14ac:dyDescent="0.2">
      <c r="B1433" s="267"/>
      <c r="C1433" s="268"/>
      <c r="D1433" s="268"/>
      <c r="E1433" s="268"/>
      <c r="F1433" s="268"/>
      <c r="G1433" s="268"/>
      <c r="H1433" s="269"/>
      <c r="I1433" s="270"/>
    </row>
    <row r="1434" spans="2:9" ht="24" customHeight="1" x14ac:dyDescent="0.2">
      <c r="B1434" s="267"/>
      <c r="C1434" s="268"/>
      <c r="D1434" s="268"/>
      <c r="E1434" s="268"/>
      <c r="F1434" s="268"/>
      <c r="G1434" s="268"/>
      <c r="H1434" s="269"/>
      <c r="I1434" s="270"/>
    </row>
    <row r="1435" spans="2:9" ht="24" customHeight="1" x14ac:dyDescent="0.2">
      <c r="B1435" s="267"/>
      <c r="C1435" s="268"/>
      <c r="D1435" s="268"/>
      <c r="E1435" s="268"/>
      <c r="F1435" s="268"/>
      <c r="G1435" s="268"/>
      <c r="H1435" s="269"/>
      <c r="I1435" s="270"/>
    </row>
    <row r="1436" spans="2:9" ht="24" customHeight="1" x14ac:dyDescent="0.2">
      <c r="B1436" s="267"/>
      <c r="C1436" s="268"/>
      <c r="D1436" s="268"/>
      <c r="E1436" s="268"/>
      <c r="F1436" s="268"/>
      <c r="G1436" s="268"/>
      <c r="H1436" s="269"/>
      <c r="I1436" s="270"/>
    </row>
    <row r="1437" spans="2:9" ht="24" customHeight="1" x14ac:dyDescent="0.2">
      <c r="B1437" s="267"/>
      <c r="C1437" s="268"/>
      <c r="D1437" s="268"/>
      <c r="E1437" s="268"/>
      <c r="F1437" s="268"/>
      <c r="G1437" s="268"/>
      <c r="H1437" s="269"/>
      <c r="I1437" s="270"/>
    </row>
    <row r="1438" spans="2:9" ht="24" customHeight="1" x14ac:dyDescent="0.2">
      <c r="B1438" s="267"/>
      <c r="C1438" s="268"/>
      <c r="D1438" s="268"/>
      <c r="E1438" s="268"/>
      <c r="F1438" s="268"/>
      <c r="G1438" s="268"/>
      <c r="H1438" s="269"/>
      <c r="I1438" s="270"/>
    </row>
    <row r="1439" spans="2:9" ht="24" customHeight="1" x14ac:dyDescent="0.2">
      <c r="B1439" s="267"/>
      <c r="C1439" s="268"/>
      <c r="D1439" s="268"/>
      <c r="E1439" s="268"/>
      <c r="F1439" s="268"/>
      <c r="G1439" s="268"/>
      <c r="H1439" s="269"/>
      <c r="I1439" s="270"/>
    </row>
    <row r="1440" spans="2:9" ht="24" customHeight="1" x14ac:dyDescent="0.2">
      <c r="B1440" s="267"/>
      <c r="C1440" s="268"/>
      <c r="D1440" s="268"/>
      <c r="E1440" s="268"/>
      <c r="F1440" s="268"/>
      <c r="G1440" s="268"/>
      <c r="H1440" s="269"/>
      <c r="I1440" s="270"/>
    </row>
    <row r="1441" spans="2:9" ht="24" customHeight="1" x14ac:dyDescent="0.2">
      <c r="B1441" s="267"/>
      <c r="C1441" s="268"/>
      <c r="D1441" s="268"/>
      <c r="E1441" s="268"/>
      <c r="F1441" s="268"/>
      <c r="G1441" s="268"/>
      <c r="H1441" s="269"/>
      <c r="I1441" s="270"/>
    </row>
    <row r="1442" spans="2:9" ht="24" customHeight="1" x14ac:dyDescent="0.2">
      <c r="B1442" s="267"/>
      <c r="C1442" s="268"/>
      <c r="D1442" s="268"/>
      <c r="E1442" s="268"/>
      <c r="F1442" s="268"/>
      <c r="G1442" s="268"/>
      <c r="H1442" s="269"/>
      <c r="I1442" s="270"/>
    </row>
    <row r="1443" spans="2:9" ht="24" customHeight="1" x14ac:dyDescent="0.2">
      <c r="B1443" s="267"/>
      <c r="C1443" s="268"/>
      <c r="D1443" s="268"/>
      <c r="E1443" s="268"/>
      <c r="F1443" s="268"/>
      <c r="G1443" s="268"/>
      <c r="H1443" s="269"/>
      <c r="I1443" s="270"/>
    </row>
    <row r="1444" spans="2:9" ht="24" customHeight="1" x14ac:dyDescent="0.2">
      <c r="B1444" s="267"/>
      <c r="C1444" s="268"/>
      <c r="D1444" s="268"/>
      <c r="E1444" s="268"/>
      <c r="F1444" s="268"/>
      <c r="G1444" s="268"/>
      <c r="H1444" s="269"/>
      <c r="I1444" s="270"/>
    </row>
    <row r="1445" spans="2:9" ht="24" customHeight="1" x14ac:dyDescent="0.2">
      <c r="B1445" s="267"/>
      <c r="C1445" s="268"/>
      <c r="D1445" s="268"/>
      <c r="E1445" s="268"/>
      <c r="F1445" s="268"/>
      <c r="G1445" s="268"/>
      <c r="H1445" s="269"/>
      <c r="I1445" s="270"/>
    </row>
    <row r="1446" spans="2:9" ht="24" customHeight="1" x14ac:dyDescent="0.2">
      <c r="B1446" s="267"/>
      <c r="C1446" s="268"/>
      <c r="D1446" s="268"/>
      <c r="E1446" s="268"/>
      <c r="F1446" s="268"/>
      <c r="G1446" s="268"/>
      <c r="H1446" s="269"/>
      <c r="I1446" s="270"/>
    </row>
    <row r="1447" spans="2:9" ht="24" customHeight="1" x14ac:dyDescent="0.2">
      <c r="B1447" s="267"/>
      <c r="C1447" s="268"/>
      <c r="D1447" s="268"/>
      <c r="E1447" s="268"/>
      <c r="F1447" s="268"/>
      <c r="G1447" s="268"/>
      <c r="H1447" s="269"/>
      <c r="I1447" s="270"/>
    </row>
    <row r="1448" spans="2:9" ht="24" customHeight="1" x14ac:dyDescent="0.2">
      <c r="B1448" s="267"/>
      <c r="C1448" s="268"/>
      <c r="D1448" s="268"/>
      <c r="E1448" s="268"/>
      <c r="F1448" s="268"/>
      <c r="G1448" s="268"/>
      <c r="H1448" s="269"/>
      <c r="I1448" s="270"/>
    </row>
    <row r="1449" spans="2:9" ht="24" customHeight="1" x14ac:dyDescent="0.2">
      <c r="B1449" s="267"/>
      <c r="C1449" s="268"/>
      <c r="D1449" s="268"/>
      <c r="E1449" s="268"/>
      <c r="F1449" s="268"/>
      <c r="G1449" s="268"/>
      <c r="H1449" s="269"/>
      <c r="I1449" s="270"/>
    </row>
    <row r="1450" spans="2:9" ht="24" customHeight="1" x14ac:dyDescent="0.2">
      <c r="B1450" s="267"/>
      <c r="C1450" s="268"/>
      <c r="D1450" s="268"/>
      <c r="E1450" s="268"/>
      <c r="F1450" s="268"/>
      <c r="G1450" s="268"/>
      <c r="H1450" s="269"/>
      <c r="I1450" s="270"/>
    </row>
    <row r="1451" spans="2:9" ht="24" customHeight="1" x14ac:dyDescent="0.2">
      <c r="B1451" s="267"/>
      <c r="C1451" s="268"/>
      <c r="D1451" s="268"/>
      <c r="E1451" s="268"/>
      <c r="F1451" s="268"/>
      <c r="G1451" s="268"/>
      <c r="H1451" s="269"/>
      <c r="I1451" s="270"/>
    </row>
    <row r="1452" spans="2:9" ht="24" customHeight="1" x14ac:dyDescent="0.2">
      <c r="B1452" s="267"/>
      <c r="C1452" s="268"/>
      <c r="D1452" s="268"/>
      <c r="E1452" s="268"/>
      <c r="F1452" s="268"/>
      <c r="G1452" s="268"/>
      <c r="H1452" s="269"/>
      <c r="I1452" s="270"/>
    </row>
    <row r="1453" spans="2:9" ht="24" customHeight="1" x14ac:dyDescent="0.2">
      <c r="B1453" s="267"/>
      <c r="C1453" s="268"/>
      <c r="D1453" s="268"/>
      <c r="E1453" s="268"/>
      <c r="F1453" s="268"/>
      <c r="G1453" s="268"/>
      <c r="H1453" s="269"/>
      <c r="I1453" s="270"/>
    </row>
    <row r="1454" spans="2:9" ht="24" customHeight="1" x14ac:dyDescent="0.2">
      <c r="B1454" s="267"/>
      <c r="C1454" s="268"/>
      <c r="D1454" s="268"/>
      <c r="E1454" s="268"/>
      <c r="F1454" s="268"/>
      <c r="G1454" s="268"/>
      <c r="H1454" s="269"/>
      <c r="I1454" s="270"/>
    </row>
    <row r="1455" spans="2:9" ht="24" customHeight="1" x14ac:dyDescent="0.2">
      <c r="B1455" s="267"/>
      <c r="C1455" s="268"/>
      <c r="D1455" s="268"/>
      <c r="E1455" s="268"/>
      <c r="F1455" s="268"/>
      <c r="G1455" s="268"/>
      <c r="H1455" s="269"/>
      <c r="I1455" s="270"/>
    </row>
    <row r="1456" spans="2:9" ht="24" customHeight="1" x14ac:dyDescent="0.2">
      <c r="B1456" s="267"/>
      <c r="C1456" s="268"/>
      <c r="D1456" s="268"/>
      <c r="E1456" s="268"/>
      <c r="F1456" s="268"/>
      <c r="G1456" s="268"/>
      <c r="H1456" s="269"/>
      <c r="I1456" s="270"/>
    </row>
    <row r="1457" spans="2:9" ht="24" customHeight="1" x14ac:dyDescent="0.2">
      <c r="B1457" s="267"/>
      <c r="C1457" s="268"/>
      <c r="D1457" s="268"/>
      <c r="E1457" s="268"/>
      <c r="F1457" s="268"/>
      <c r="G1457" s="268"/>
      <c r="H1457" s="269"/>
      <c r="I1457" s="270"/>
    </row>
    <row r="1458" spans="2:9" ht="24" customHeight="1" x14ac:dyDescent="0.2">
      <c r="B1458" s="267"/>
      <c r="C1458" s="268"/>
      <c r="D1458" s="268"/>
      <c r="E1458" s="268"/>
      <c r="F1458" s="268"/>
      <c r="G1458" s="268"/>
      <c r="H1458" s="269"/>
      <c r="I1458" s="270"/>
    </row>
    <row r="1459" spans="2:9" ht="24" customHeight="1" x14ac:dyDescent="0.2">
      <c r="B1459" s="267"/>
      <c r="C1459" s="268"/>
      <c r="D1459" s="268"/>
      <c r="E1459" s="268"/>
      <c r="F1459" s="268"/>
      <c r="G1459" s="268"/>
      <c r="H1459" s="269"/>
      <c r="I1459" s="270"/>
    </row>
    <row r="1460" spans="2:9" ht="24" customHeight="1" x14ac:dyDescent="0.2">
      <c r="B1460" s="267"/>
      <c r="C1460" s="268"/>
      <c r="D1460" s="268"/>
      <c r="E1460" s="268"/>
      <c r="F1460" s="268"/>
      <c r="G1460" s="268"/>
      <c r="H1460" s="269"/>
      <c r="I1460" s="270"/>
    </row>
    <row r="1461" spans="2:9" ht="24" customHeight="1" x14ac:dyDescent="0.2">
      <c r="B1461" s="267"/>
      <c r="C1461" s="268"/>
      <c r="D1461" s="268"/>
      <c r="E1461" s="268"/>
      <c r="F1461" s="268"/>
      <c r="G1461" s="268"/>
      <c r="H1461" s="269"/>
      <c r="I1461" s="270"/>
    </row>
    <row r="1462" spans="2:9" ht="24" customHeight="1" x14ac:dyDescent="0.2">
      <c r="B1462" s="267"/>
      <c r="C1462" s="268"/>
      <c r="D1462" s="268"/>
      <c r="E1462" s="268"/>
      <c r="F1462" s="268"/>
      <c r="G1462" s="268"/>
      <c r="H1462" s="269"/>
      <c r="I1462" s="270"/>
    </row>
    <row r="1463" spans="2:9" ht="24" customHeight="1" x14ac:dyDescent="0.2">
      <c r="B1463" s="267"/>
      <c r="C1463" s="268"/>
      <c r="D1463" s="268"/>
      <c r="E1463" s="268"/>
      <c r="F1463" s="268"/>
      <c r="G1463" s="268"/>
      <c r="H1463" s="269"/>
      <c r="I1463" s="270"/>
    </row>
    <row r="1464" spans="2:9" ht="24" customHeight="1" x14ac:dyDescent="0.2">
      <c r="B1464" s="267"/>
      <c r="C1464" s="268"/>
      <c r="D1464" s="268"/>
      <c r="E1464" s="268"/>
      <c r="F1464" s="268"/>
      <c r="G1464" s="268"/>
      <c r="H1464" s="269"/>
      <c r="I1464" s="270"/>
    </row>
    <row r="1465" spans="2:9" ht="24" customHeight="1" x14ac:dyDescent="0.2">
      <c r="B1465" s="267"/>
      <c r="C1465" s="268"/>
      <c r="D1465" s="268"/>
      <c r="E1465" s="268"/>
      <c r="F1465" s="268"/>
      <c r="G1465" s="268"/>
      <c r="H1465" s="269"/>
      <c r="I1465" s="270"/>
    </row>
    <row r="1466" spans="2:9" ht="24" customHeight="1" x14ac:dyDescent="0.2">
      <c r="B1466" s="267"/>
      <c r="C1466" s="268"/>
      <c r="D1466" s="268"/>
      <c r="E1466" s="268"/>
      <c r="F1466" s="268"/>
      <c r="G1466" s="268"/>
      <c r="H1466" s="269"/>
      <c r="I1466" s="270"/>
    </row>
    <row r="1467" spans="2:9" ht="24" customHeight="1" x14ac:dyDescent="0.2">
      <c r="B1467" s="267"/>
      <c r="C1467" s="268"/>
      <c r="D1467" s="268"/>
      <c r="E1467" s="268"/>
      <c r="F1467" s="268"/>
      <c r="G1467" s="268"/>
      <c r="H1467" s="269"/>
      <c r="I1467" s="270"/>
    </row>
    <row r="1468" spans="2:9" ht="24" customHeight="1" x14ac:dyDescent="0.2">
      <c r="B1468" s="267"/>
      <c r="C1468" s="268"/>
      <c r="D1468" s="268"/>
      <c r="E1468" s="268"/>
      <c r="F1468" s="268"/>
      <c r="G1468" s="268"/>
      <c r="H1468" s="269"/>
      <c r="I1468" s="270"/>
    </row>
    <row r="1469" spans="2:9" ht="24" customHeight="1" x14ac:dyDescent="0.2">
      <c r="B1469" s="267"/>
      <c r="C1469" s="268"/>
      <c r="D1469" s="268"/>
      <c r="E1469" s="268"/>
      <c r="F1469" s="268"/>
      <c r="G1469" s="268"/>
      <c r="H1469" s="269"/>
      <c r="I1469" s="270"/>
    </row>
    <row r="1470" spans="2:9" ht="24" customHeight="1" x14ac:dyDescent="0.2">
      <c r="B1470" s="267"/>
      <c r="C1470" s="268"/>
      <c r="D1470" s="268"/>
      <c r="E1470" s="268"/>
      <c r="F1470" s="268"/>
      <c r="G1470" s="268"/>
      <c r="H1470" s="269"/>
      <c r="I1470" s="270"/>
    </row>
    <row r="1471" spans="2:9" ht="24" customHeight="1" x14ac:dyDescent="0.2">
      <c r="B1471" s="267"/>
      <c r="C1471" s="268"/>
      <c r="D1471" s="268"/>
      <c r="E1471" s="268"/>
      <c r="F1471" s="268"/>
      <c r="G1471" s="268"/>
      <c r="H1471" s="269"/>
      <c r="I1471" s="270"/>
    </row>
    <row r="1472" spans="2:9" ht="24" customHeight="1" x14ac:dyDescent="0.2">
      <c r="B1472" s="267"/>
      <c r="C1472" s="268"/>
      <c r="D1472" s="268"/>
      <c r="E1472" s="268"/>
      <c r="F1472" s="268"/>
      <c r="G1472" s="268"/>
      <c r="H1472" s="269"/>
      <c r="I1472" s="270"/>
    </row>
    <row r="1473" spans="2:9" ht="24" customHeight="1" x14ac:dyDescent="0.2">
      <c r="B1473" s="267"/>
      <c r="C1473" s="268"/>
      <c r="D1473" s="268"/>
      <c r="E1473" s="268"/>
      <c r="F1473" s="268"/>
      <c r="G1473" s="268"/>
      <c r="H1473" s="269"/>
      <c r="I1473" s="270"/>
    </row>
    <row r="1474" spans="2:9" ht="24" customHeight="1" x14ac:dyDescent="0.2">
      <c r="B1474" s="267"/>
      <c r="C1474" s="268"/>
      <c r="D1474" s="268"/>
      <c r="E1474" s="268"/>
      <c r="F1474" s="268"/>
      <c r="G1474" s="268"/>
      <c r="H1474" s="269"/>
      <c r="I1474" s="270"/>
    </row>
    <row r="1475" spans="2:9" ht="24" customHeight="1" x14ac:dyDescent="0.2">
      <c r="B1475" s="267"/>
      <c r="C1475" s="268"/>
      <c r="D1475" s="268"/>
      <c r="E1475" s="268"/>
      <c r="F1475" s="268"/>
      <c r="G1475" s="268"/>
      <c r="H1475" s="269"/>
      <c r="I1475" s="270"/>
    </row>
    <row r="1476" spans="2:9" ht="24" customHeight="1" x14ac:dyDescent="0.2">
      <c r="B1476" s="267"/>
      <c r="C1476" s="268"/>
      <c r="D1476" s="268"/>
      <c r="E1476" s="268"/>
      <c r="F1476" s="268"/>
      <c r="G1476" s="268"/>
      <c r="H1476" s="269"/>
      <c r="I1476" s="270"/>
    </row>
    <row r="1477" spans="2:9" ht="24" customHeight="1" x14ac:dyDescent="0.2">
      <c r="B1477" s="267"/>
      <c r="C1477" s="268"/>
      <c r="D1477" s="268"/>
      <c r="E1477" s="268"/>
      <c r="F1477" s="268"/>
      <c r="G1477" s="268"/>
      <c r="H1477" s="269"/>
      <c r="I1477" s="270"/>
    </row>
    <row r="1478" spans="2:9" ht="24" customHeight="1" x14ac:dyDescent="0.2">
      <c r="B1478" s="267"/>
      <c r="C1478" s="268"/>
      <c r="D1478" s="268"/>
      <c r="E1478" s="268"/>
      <c r="F1478" s="268"/>
      <c r="G1478" s="268"/>
      <c r="H1478" s="269"/>
      <c r="I1478" s="270"/>
    </row>
    <row r="1479" spans="2:9" ht="24" customHeight="1" x14ac:dyDescent="0.2">
      <c r="B1479" s="267"/>
      <c r="C1479" s="268"/>
      <c r="D1479" s="268"/>
      <c r="E1479" s="268"/>
      <c r="F1479" s="268"/>
      <c r="G1479" s="268"/>
      <c r="H1479" s="269"/>
      <c r="I1479" s="270"/>
    </row>
    <row r="1480" spans="2:9" ht="24" customHeight="1" x14ac:dyDescent="0.2">
      <c r="B1480" s="267"/>
      <c r="C1480" s="268"/>
      <c r="D1480" s="268"/>
      <c r="E1480" s="268"/>
      <c r="F1480" s="268"/>
      <c r="G1480" s="268"/>
      <c r="H1480" s="269"/>
      <c r="I1480" s="270"/>
    </row>
    <row r="1481" spans="2:9" ht="24" customHeight="1" x14ac:dyDescent="0.2">
      <c r="B1481" s="267"/>
      <c r="C1481" s="268"/>
      <c r="D1481" s="268"/>
      <c r="E1481" s="268"/>
      <c r="F1481" s="268"/>
      <c r="G1481" s="268"/>
      <c r="H1481" s="269"/>
      <c r="I1481" s="270"/>
    </row>
    <row r="1482" spans="2:9" ht="24" customHeight="1" x14ac:dyDescent="0.2">
      <c r="B1482" s="267"/>
      <c r="C1482" s="268"/>
      <c r="D1482" s="268"/>
      <c r="E1482" s="268"/>
      <c r="F1482" s="268"/>
      <c r="G1482" s="268"/>
      <c r="H1482" s="269"/>
      <c r="I1482" s="270"/>
    </row>
    <row r="1483" spans="2:9" ht="24" customHeight="1" x14ac:dyDescent="0.2">
      <c r="B1483" s="267"/>
      <c r="C1483" s="268"/>
      <c r="D1483" s="268"/>
      <c r="E1483" s="268"/>
      <c r="F1483" s="268"/>
      <c r="G1483" s="268"/>
      <c r="H1483" s="269"/>
      <c r="I1483" s="270"/>
    </row>
    <row r="1484" spans="2:9" ht="24" customHeight="1" x14ac:dyDescent="0.2">
      <c r="B1484" s="267"/>
      <c r="C1484" s="268"/>
      <c r="D1484" s="268"/>
      <c r="E1484" s="268"/>
      <c r="F1484" s="268"/>
      <c r="G1484" s="268"/>
      <c r="H1484" s="269"/>
      <c r="I1484" s="270"/>
    </row>
    <row r="1485" spans="2:9" ht="24" customHeight="1" x14ac:dyDescent="0.2">
      <c r="B1485" s="267"/>
      <c r="C1485" s="268"/>
      <c r="D1485" s="268"/>
      <c r="E1485" s="268"/>
      <c r="F1485" s="268"/>
      <c r="G1485" s="268"/>
      <c r="H1485" s="269"/>
      <c r="I1485" s="270"/>
    </row>
    <row r="1486" spans="2:9" ht="24" customHeight="1" x14ac:dyDescent="0.2">
      <c r="B1486" s="267"/>
      <c r="C1486" s="268"/>
      <c r="D1486" s="268"/>
      <c r="E1486" s="268"/>
      <c r="F1486" s="268"/>
      <c r="G1486" s="268"/>
      <c r="H1486" s="269"/>
      <c r="I1486" s="270"/>
    </row>
    <row r="1487" spans="2:9" ht="24" customHeight="1" x14ac:dyDescent="0.2">
      <c r="B1487" s="267"/>
      <c r="C1487" s="268"/>
      <c r="D1487" s="268"/>
      <c r="E1487" s="268"/>
      <c r="F1487" s="268"/>
      <c r="G1487" s="268"/>
      <c r="H1487" s="269"/>
      <c r="I1487" s="270"/>
    </row>
    <row r="1488" spans="2:9" ht="24" customHeight="1" x14ac:dyDescent="0.2">
      <c r="B1488" s="267"/>
      <c r="C1488" s="268"/>
      <c r="D1488" s="268"/>
      <c r="E1488" s="268"/>
      <c r="F1488" s="268"/>
      <c r="G1488" s="268"/>
      <c r="H1488" s="269"/>
      <c r="I1488" s="270"/>
    </row>
    <row r="1489" spans="2:9" ht="24" customHeight="1" x14ac:dyDescent="0.2">
      <c r="B1489" s="267"/>
      <c r="C1489" s="268"/>
      <c r="D1489" s="268"/>
      <c r="E1489" s="268"/>
      <c r="F1489" s="268"/>
      <c r="G1489" s="268"/>
      <c r="H1489" s="269"/>
      <c r="I1489" s="270"/>
    </row>
    <row r="1490" spans="2:9" ht="24" customHeight="1" x14ac:dyDescent="0.2">
      <c r="B1490" s="267"/>
      <c r="C1490" s="268"/>
      <c r="D1490" s="268"/>
      <c r="E1490" s="268"/>
      <c r="F1490" s="268"/>
      <c r="G1490" s="268"/>
      <c r="H1490" s="269"/>
      <c r="I1490" s="270"/>
    </row>
    <row r="1491" spans="2:9" ht="24" customHeight="1" x14ac:dyDescent="0.2">
      <c r="B1491" s="267"/>
      <c r="C1491" s="268"/>
      <c r="D1491" s="268"/>
      <c r="E1491" s="268"/>
      <c r="F1491" s="268"/>
      <c r="G1491" s="268"/>
      <c r="H1491" s="269"/>
      <c r="I1491" s="270"/>
    </row>
    <row r="1492" spans="2:9" ht="24" customHeight="1" x14ac:dyDescent="0.2">
      <c r="B1492" s="267"/>
      <c r="C1492" s="268"/>
      <c r="D1492" s="268"/>
      <c r="E1492" s="268"/>
      <c r="F1492" s="268"/>
      <c r="G1492" s="268"/>
      <c r="H1492" s="269"/>
      <c r="I1492" s="270"/>
    </row>
    <row r="1493" spans="2:9" ht="24" customHeight="1" x14ac:dyDescent="0.2">
      <c r="B1493" s="267"/>
      <c r="C1493" s="268"/>
      <c r="D1493" s="268"/>
      <c r="E1493" s="268"/>
      <c r="F1493" s="268"/>
      <c r="G1493" s="268"/>
      <c r="H1493" s="269"/>
      <c r="I1493" s="270"/>
    </row>
    <row r="1494" spans="2:9" ht="24" customHeight="1" x14ac:dyDescent="0.2">
      <c r="B1494" s="267"/>
      <c r="C1494" s="268"/>
      <c r="D1494" s="268"/>
      <c r="E1494" s="268"/>
      <c r="F1494" s="268"/>
      <c r="G1494" s="268"/>
      <c r="H1494" s="269"/>
      <c r="I1494" s="270"/>
    </row>
    <row r="1495" spans="2:9" ht="24" customHeight="1" x14ac:dyDescent="0.2">
      <c r="B1495" s="267"/>
      <c r="C1495" s="268"/>
      <c r="D1495" s="268"/>
      <c r="E1495" s="268"/>
      <c r="F1495" s="268"/>
      <c r="G1495" s="268"/>
      <c r="H1495" s="269"/>
      <c r="I1495" s="270"/>
    </row>
    <row r="1496" spans="2:9" ht="24" customHeight="1" x14ac:dyDescent="0.2">
      <c r="B1496" s="267"/>
      <c r="C1496" s="268"/>
      <c r="D1496" s="268"/>
      <c r="E1496" s="268"/>
      <c r="F1496" s="268"/>
      <c r="G1496" s="268"/>
      <c r="H1496" s="269"/>
      <c r="I1496" s="270"/>
    </row>
    <row r="1497" spans="2:9" ht="24" customHeight="1" x14ac:dyDescent="0.2">
      <c r="B1497" s="267"/>
      <c r="C1497" s="268"/>
      <c r="D1497" s="268"/>
      <c r="E1497" s="268"/>
      <c r="F1497" s="268"/>
      <c r="G1497" s="268"/>
      <c r="H1497" s="269"/>
      <c r="I1497" s="270"/>
    </row>
    <row r="1498" spans="2:9" ht="24" customHeight="1" x14ac:dyDescent="0.2">
      <c r="B1498" s="267"/>
      <c r="C1498" s="268"/>
      <c r="D1498" s="268"/>
      <c r="E1498" s="268"/>
      <c r="F1498" s="268"/>
      <c r="G1498" s="268"/>
      <c r="H1498" s="269"/>
      <c r="I1498" s="270"/>
    </row>
    <row r="1499" spans="2:9" ht="24" customHeight="1" x14ac:dyDescent="0.2">
      <c r="B1499" s="267"/>
      <c r="C1499" s="268"/>
      <c r="D1499" s="268"/>
      <c r="E1499" s="268"/>
      <c r="F1499" s="268"/>
      <c r="G1499" s="268"/>
      <c r="H1499" s="269"/>
      <c r="I1499" s="270"/>
    </row>
    <row r="1500" spans="2:9" ht="24" customHeight="1" x14ac:dyDescent="0.2">
      <c r="B1500" s="267"/>
      <c r="C1500" s="268"/>
      <c r="D1500" s="268"/>
      <c r="E1500" s="268"/>
      <c r="F1500" s="268"/>
      <c r="G1500" s="268"/>
      <c r="H1500" s="269"/>
      <c r="I1500" s="270"/>
    </row>
    <row r="1501" spans="2:9" ht="24" customHeight="1" x14ac:dyDescent="0.2">
      <c r="B1501" s="267"/>
      <c r="C1501" s="268"/>
      <c r="D1501" s="268"/>
      <c r="E1501" s="268"/>
      <c r="F1501" s="268"/>
      <c r="G1501" s="268"/>
      <c r="H1501" s="269"/>
      <c r="I1501" s="270"/>
    </row>
    <row r="1502" spans="2:9" ht="24" customHeight="1" x14ac:dyDescent="0.2">
      <c r="B1502" s="267"/>
      <c r="C1502" s="268"/>
      <c r="D1502" s="268"/>
      <c r="E1502" s="268"/>
      <c r="F1502" s="268"/>
      <c r="G1502" s="268"/>
      <c r="H1502" s="269"/>
      <c r="I1502" s="270"/>
    </row>
    <row r="1503" spans="2:9" ht="24" customHeight="1" x14ac:dyDescent="0.2">
      <c r="B1503" s="267"/>
      <c r="C1503" s="268"/>
      <c r="D1503" s="268"/>
      <c r="E1503" s="268"/>
      <c r="F1503" s="268"/>
      <c r="G1503" s="268"/>
      <c r="H1503" s="269"/>
      <c r="I1503" s="270"/>
    </row>
    <row r="1504" spans="2:9" ht="24" customHeight="1" x14ac:dyDescent="0.2">
      <c r="B1504" s="267"/>
      <c r="C1504" s="268"/>
      <c r="D1504" s="268"/>
      <c r="E1504" s="268"/>
      <c r="F1504" s="268"/>
      <c r="G1504" s="268"/>
      <c r="H1504" s="269"/>
      <c r="I1504" s="270"/>
    </row>
    <row r="1505" spans="2:9" ht="24" customHeight="1" x14ac:dyDescent="0.2">
      <c r="B1505" s="267"/>
      <c r="C1505" s="268"/>
      <c r="D1505" s="268"/>
      <c r="E1505" s="268"/>
      <c r="F1505" s="268"/>
      <c r="G1505" s="268"/>
      <c r="H1505" s="269"/>
      <c r="I1505" s="270"/>
    </row>
    <row r="1506" spans="2:9" ht="24" customHeight="1" x14ac:dyDescent="0.2">
      <c r="B1506" s="267"/>
      <c r="C1506" s="268"/>
      <c r="D1506" s="268"/>
      <c r="E1506" s="268"/>
      <c r="F1506" s="268"/>
      <c r="G1506" s="268"/>
      <c r="H1506" s="269"/>
      <c r="I1506" s="270"/>
    </row>
    <row r="1507" spans="2:9" ht="24" customHeight="1" x14ac:dyDescent="0.2">
      <c r="B1507" s="267"/>
      <c r="C1507" s="268"/>
      <c r="D1507" s="268"/>
      <c r="E1507" s="268"/>
      <c r="F1507" s="268"/>
      <c r="G1507" s="268"/>
      <c r="H1507" s="269"/>
      <c r="I1507" s="270"/>
    </row>
    <row r="1508" spans="2:9" ht="24" customHeight="1" x14ac:dyDescent="0.2">
      <c r="B1508" s="267"/>
      <c r="C1508" s="268"/>
      <c r="D1508" s="268"/>
      <c r="E1508" s="268"/>
      <c r="F1508" s="268"/>
      <c r="G1508" s="268"/>
      <c r="H1508" s="269"/>
      <c r="I1508" s="270"/>
    </row>
    <row r="1509" spans="2:9" ht="24" customHeight="1" x14ac:dyDescent="0.2">
      <c r="B1509" s="267"/>
      <c r="C1509" s="268"/>
      <c r="D1509" s="268"/>
      <c r="E1509" s="268"/>
      <c r="F1509" s="268"/>
      <c r="G1509" s="268"/>
      <c r="H1509" s="269"/>
      <c r="I1509" s="270"/>
    </row>
    <row r="1510" spans="2:9" ht="24" customHeight="1" x14ac:dyDescent="0.2">
      <c r="B1510" s="267"/>
      <c r="C1510" s="268"/>
      <c r="D1510" s="268"/>
      <c r="E1510" s="268"/>
      <c r="F1510" s="268"/>
      <c r="G1510" s="268"/>
      <c r="H1510" s="269"/>
      <c r="I1510" s="270"/>
    </row>
    <row r="1511" spans="2:9" ht="24" customHeight="1" x14ac:dyDescent="0.2">
      <c r="B1511" s="267"/>
      <c r="C1511" s="268"/>
      <c r="D1511" s="268"/>
      <c r="E1511" s="268"/>
      <c r="F1511" s="268"/>
      <c r="G1511" s="268"/>
      <c r="H1511" s="269"/>
      <c r="I1511" s="270"/>
    </row>
    <row r="1512" spans="2:9" ht="24" customHeight="1" x14ac:dyDescent="0.2">
      <c r="B1512" s="267"/>
      <c r="C1512" s="268"/>
      <c r="D1512" s="268"/>
      <c r="E1512" s="268"/>
      <c r="F1512" s="268"/>
      <c r="G1512" s="268"/>
      <c r="H1512" s="269"/>
      <c r="I1512" s="270"/>
    </row>
    <row r="1513" spans="2:9" ht="24" customHeight="1" x14ac:dyDescent="0.2">
      <c r="B1513" s="267"/>
      <c r="C1513" s="268"/>
      <c r="D1513" s="268"/>
      <c r="E1513" s="268"/>
      <c r="F1513" s="268"/>
      <c r="G1513" s="268"/>
      <c r="H1513" s="269"/>
      <c r="I1513" s="270"/>
    </row>
    <row r="1514" spans="2:9" ht="24" customHeight="1" x14ac:dyDescent="0.2">
      <c r="B1514" s="267"/>
      <c r="C1514" s="268"/>
      <c r="D1514" s="268"/>
      <c r="E1514" s="268"/>
      <c r="F1514" s="268"/>
      <c r="G1514" s="268"/>
      <c r="H1514" s="269"/>
      <c r="I1514" s="270"/>
    </row>
    <row r="1515" spans="2:9" ht="24" customHeight="1" x14ac:dyDescent="0.2">
      <c r="B1515" s="267"/>
      <c r="C1515" s="268"/>
      <c r="D1515" s="268"/>
      <c r="E1515" s="268"/>
      <c r="F1515" s="268"/>
      <c r="G1515" s="268"/>
      <c r="H1515" s="269"/>
      <c r="I1515" s="270"/>
    </row>
    <row r="1516" spans="2:9" ht="24" customHeight="1" x14ac:dyDescent="0.2">
      <c r="B1516" s="267"/>
      <c r="C1516" s="268"/>
      <c r="D1516" s="268"/>
      <c r="E1516" s="268"/>
      <c r="F1516" s="268"/>
      <c r="G1516" s="268"/>
      <c r="H1516" s="269"/>
      <c r="I1516" s="270"/>
    </row>
    <row r="1517" spans="2:9" ht="24" customHeight="1" x14ac:dyDescent="0.2">
      <c r="B1517" s="267"/>
      <c r="C1517" s="268"/>
      <c r="D1517" s="268"/>
      <c r="E1517" s="268"/>
      <c r="F1517" s="268"/>
      <c r="G1517" s="268"/>
      <c r="H1517" s="269"/>
      <c r="I1517" s="270"/>
    </row>
    <row r="1518" spans="2:9" ht="24" customHeight="1" x14ac:dyDescent="0.2">
      <c r="B1518" s="267"/>
      <c r="C1518" s="268"/>
      <c r="D1518" s="268"/>
      <c r="E1518" s="268"/>
      <c r="F1518" s="268"/>
      <c r="G1518" s="268"/>
      <c r="H1518" s="269"/>
      <c r="I1518" s="270"/>
    </row>
    <row r="1519" spans="2:9" ht="24" customHeight="1" x14ac:dyDescent="0.2">
      <c r="B1519" s="267"/>
      <c r="C1519" s="268"/>
      <c r="D1519" s="268"/>
      <c r="E1519" s="268"/>
      <c r="F1519" s="268"/>
      <c r="G1519" s="268"/>
      <c r="H1519" s="269"/>
      <c r="I1519" s="270"/>
    </row>
    <row r="1520" spans="2:9" ht="24" customHeight="1" x14ac:dyDescent="0.2">
      <c r="B1520" s="267"/>
      <c r="C1520" s="268"/>
      <c r="D1520" s="268"/>
      <c r="E1520" s="268"/>
      <c r="F1520" s="268"/>
      <c r="G1520" s="268"/>
      <c r="H1520" s="269"/>
      <c r="I1520" s="270"/>
    </row>
    <row r="1521" spans="2:9" ht="24" customHeight="1" x14ac:dyDescent="0.2">
      <c r="B1521" s="267"/>
      <c r="C1521" s="268"/>
      <c r="D1521" s="268"/>
      <c r="E1521" s="268"/>
      <c r="F1521" s="268"/>
      <c r="G1521" s="268"/>
      <c r="H1521" s="269"/>
      <c r="I1521" s="270"/>
    </row>
    <row r="1522" spans="2:9" ht="24" customHeight="1" x14ac:dyDescent="0.2">
      <c r="B1522" s="267"/>
      <c r="C1522" s="268"/>
      <c r="D1522" s="268"/>
      <c r="E1522" s="268"/>
      <c r="F1522" s="268"/>
      <c r="G1522" s="268"/>
      <c r="H1522" s="269"/>
      <c r="I1522" s="270"/>
    </row>
    <row r="1523" spans="2:9" ht="24" customHeight="1" x14ac:dyDescent="0.2">
      <c r="B1523" s="267"/>
      <c r="C1523" s="268"/>
      <c r="D1523" s="268"/>
      <c r="E1523" s="268"/>
      <c r="F1523" s="268"/>
      <c r="G1523" s="268"/>
      <c r="H1523" s="269"/>
      <c r="I1523" s="270"/>
    </row>
    <row r="1524" spans="2:9" ht="24" customHeight="1" x14ac:dyDescent="0.2">
      <c r="B1524" s="267"/>
      <c r="C1524" s="268"/>
      <c r="D1524" s="268"/>
      <c r="E1524" s="268"/>
      <c r="F1524" s="268"/>
      <c r="G1524" s="268"/>
      <c r="H1524" s="269"/>
      <c r="I1524" s="270"/>
    </row>
    <row r="1525" spans="2:9" ht="24" customHeight="1" x14ac:dyDescent="0.2">
      <c r="B1525" s="267"/>
      <c r="C1525" s="268"/>
      <c r="D1525" s="268"/>
      <c r="E1525" s="268"/>
      <c r="F1525" s="268"/>
      <c r="G1525" s="268"/>
      <c r="H1525" s="269"/>
      <c r="I1525" s="270"/>
    </row>
    <row r="1526" spans="2:9" ht="24" customHeight="1" x14ac:dyDescent="0.2">
      <c r="B1526" s="267"/>
      <c r="C1526" s="268"/>
      <c r="D1526" s="268"/>
      <c r="E1526" s="268"/>
      <c r="F1526" s="268"/>
      <c r="G1526" s="268"/>
      <c r="H1526" s="269"/>
      <c r="I1526" s="270"/>
    </row>
    <row r="1527" spans="2:9" ht="24" customHeight="1" x14ac:dyDescent="0.2">
      <c r="B1527" s="267"/>
      <c r="C1527" s="268"/>
      <c r="D1527" s="268"/>
      <c r="E1527" s="268"/>
      <c r="F1527" s="268"/>
      <c r="G1527" s="268"/>
      <c r="H1527" s="269"/>
      <c r="I1527" s="270"/>
    </row>
    <row r="1528" spans="2:9" ht="24" customHeight="1" x14ac:dyDescent="0.2">
      <c r="B1528" s="267"/>
      <c r="C1528" s="268"/>
      <c r="D1528" s="268"/>
      <c r="E1528" s="268"/>
      <c r="F1528" s="268"/>
      <c r="G1528" s="268"/>
      <c r="H1528" s="269"/>
      <c r="I1528" s="270"/>
    </row>
    <row r="1529" spans="2:9" ht="24" customHeight="1" x14ac:dyDescent="0.2">
      <c r="B1529" s="267"/>
      <c r="C1529" s="268"/>
      <c r="D1529" s="268"/>
      <c r="E1529" s="268"/>
      <c r="F1529" s="268"/>
      <c r="G1529" s="268"/>
      <c r="H1529" s="269"/>
      <c r="I1529" s="270"/>
    </row>
    <row r="1530" spans="2:9" ht="24" customHeight="1" x14ac:dyDescent="0.2">
      <c r="B1530" s="267"/>
      <c r="C1530" s="268"/>
      <c r="D1530" s="268"/>
      <c r="E1530" s="268"/>
      <c r="F1530" s="268"/>
      <c r="G1530" s="268"/>
      <c r="H1530" s="269"/>
      <c r="I1530" s="270"/>
    </row>
    <row r="1531" spans="2:9" ht="24" customHeight="1" x14ac:dyDescent="0.2">
      <c r="B1531" s="267"/>
      <c r="C1531" s="268"/>
      <c r="D1531" s="268"/>
      <c r="E1531" s="268"/>
      <c r="F1531" s="268"/>
      <c r="G1531" s="268"/>
      <c r="H1531" s="269"/>
      <c r="I1531" s="270"/>
    </row>
    <row r="1532" spans="2:9" ht="24" customHeight="1" x14ac:dyDescent="0.2">
      <c r="B1532" s="267"/>
      <c r="C1532" s="268"/>
      <c r="D1532" s="268"/>
      <c r="E1532" s="268"/>
      <c r="F1532" s="268"/>
      <c r="G1532" s="268"/>
      <c r="H1532" s="269"/>
      <c r="I1532" s="270"/>
    </row>
    <row r="1533" spans="2:9" ht="24" customHeight="1" x14ac:dyDescent="0.2">
      <c r="B1533" s="267"/>
      <c r="C1533" s="268"/>
      <c r="D1533" s="268"/>
      <c r="E1533" s="268"/>
      <c r="F1533" s="268"/>
      <c r="G1533" s="268"/>
      <c r="H1533" s="269"/>
      <c r="I1533" s="270"/>
    </row>
    <row r="1534" spans="2:9" ht="24" customHeight="1" x14ac:dyDescent="0.2">
      <c r="B1534" s="267"/>
      <c r="C1534" s="268"/>
      <c r="D1534" s="268"/>
      <c r="E1534" s="268"/>
      <c r="F1534" s="268"/>
      <c r="G1534" s="268"/>
      <c r="H1534" s="269"/>
      <c r="I1534" s="270"/>
    </row>
    <row r="1535" spans="2:9" ht="24" customHeight="1" x14ac:dyDescent="0.2">
      <c r="B1535" s="267"/>
      <c r="C1535" s="268"/>
      <c r="D1535" s="268"/>
      <c r="E1535" s="268"/>
      <c r="F1535" s="268"/>
      <c r="G1535" s="268"/>
      <c r="H1535" s="269"/>
      <c r="I1535" s="270"/>
    </row>
    <row r="1536" spans="2:9" ht="24" customHeight="1" x14ac:dyDescent="0.2">
      <c r="B1536" s="267"/>
      <c r="C1536" s="268"/>
      <c r="D1536" s="268"/>
      <c r="E1536" s="268"/>
      <c r="F1536" s="268"/>
      <c r="G1536" s="268"/>
      <c r="H1536" s="269"/>
      <c r="I1536" s="270"/>
    </row>
    <row r="1537" spans="2:9" ht="24" customHeight="1" x14ac:dyDescent="0.2">
      <c r="B1537" s="267"/>
      <c r="C1537" s="268"/>
      <c r="D1537" s="268"/>
      <c r="E1537" s="268"/>
      <c r="F1537" s="268"/>
      <c r="G1537" s="268"/>
      <c r="H1537" s="269"/>
      <c r="I1537" s="270"/>
    </row>
    <row r="1538" spans="2:9" ht="24" customHeight="1" x14ac:dyDescent="0.2">
      <c r="B1538" s="267"/>
      <c r="C1538" s="268"/>
      <c r="D1538" s="268"/>
      <c r="E1538" s="268"/>
      <c r="F1538" s="268"/>
      <c r="G1538" s="268"/>
      <c r="H1538" s="269"/>
      <c r="I1538" s="270"/>
    </row>
    <row r="1539" spans="2:9" ht="24" customHeight="1" x14ac:dyDescent="0.2">
      <c r="B1539" s="267"/>
      <c r="C1539" s="268"/>
      <c r="D1539" s="268"/>
      <c r="E1539" s="268"/>
      <c r="F1539" s="268"/>
      <c r="G1539" s="268"/>
      <c r="H1539" s="269"/>
      <c r="I1539" s="270"/>
    </row>
    <row r="1540" spans="2:9" ht="24" customHeight="1" x14ac:dyDescent="0.2">
      <c r="B1540" s="267"/>
      <c r="C1540" s="268"/>
      <c r="D1540" s="268"/>
      <c r="E1540" s="268"/>
      <c r="F1540" s="268"/>
      <c r="G1540" s="268"/>
      <c r="H1540" s="269"/>
      <c r="I1540" s="270"/>
    </row>
    <row r="1541" spans="2:9" ht="24" customHeight="1" x14ac:dyDescent="0.2">
      <c r="B1541" s="267"/>
      <c r="C1541" s="268"/>
      <c r="D1541" s="268"/>
      <c r="E1541" s="268"/>
      <c r="F1541" s="268"/>
      <c r="G1541" s="268"/>
      <c r="H1541" s="269"/>
      <c r="I1541" s="270"/>
    </row>
    <row r="1542" spans="2:9" ht="24" customHeight="1" x14ac:dyDescent="0.2">
      <c r="B1542" s="267"/>
      <c r="C1542" s="268"/>
      <c r="D1542" s="268"/>
      <c r="E1542" s="268"/>
      <c r="F1542" s="268"/>
      <c r="G1542" s="268"/>
      <c r="H1542" s="269"/>
      <c r="I1542" s="270"/>
    </row>
    <row r="1543" spans="2:9" ht="24" customHeight="1" x14ac:dyDescent="0.2">
      <c r="B1543" s="267"/>
      <c r="C1543" s="268"/>
      <c r="D1543" s="268"/>
      <c r="E1543" s="268"/>
      <c r="F1543" s="268"/>
      <c r="G1543" s="268"/>
      <c r="H1543" s="269"/>
      <c r="I1543" s="270"/>
    </row>
    <row r="1544" spans="2:9" ht="24" customHeight="1" x14ac:dyDescent="0.2">
      <c r="B1544" s="267"/>
      <c r="C1544" s="268"/>
      <c r="D1544" s="268"/>
      <c r="E1544" s="268"/>
      <c r="F1544" s="268"/>
      <c r="G1544" s="268"/>
      <c r="H1544" s="269"/>
      <c r="I1544" s="270"/>
    </row>
    <row r="1545" spans="2:9" ht="24" customHeight="1" x14ac:dyDescent="0.2">
      <c r="B1545" s="267"/>
      <c r="C1545" s="268"/>
      <c r="D1545" s="268"/>
      <c r="E1545" s="268"/>
      <c r="F1545" s="268"/>
      <c r="G1545" s="268"/>
      <c r="H1545" s="269"/>
      <c r="I1545" s="270"/>
    </row>
    <row r="1546" spans="2:9" ht="24" customHeight="1" x14ac:dyDescent="0.2">
      <c r="B1546" s="267"/>
      <c r="C1546" s="268"/>
      <c r="D1546" s="268"/>
      <c r="E1546" s="268"/>
      <c r="F1546" s="268"/>
      <c r="G1546" s="268"/>
      <c r="H1546" s="269"/>
      <c r="I1546" s="270"/>
    </row>
    <row r="1547" spans="2:9" ht="24" customHeight="1" x14ac:dyDescent="0.2">
      <c r="B1547" s="267"/>
      <c r="C1547" s="268"/>
      <c r="D1547" s="268"/>
      <c r="E1547" s="268"/>
      <c r="F1547" s="268"/>
      <c r="G1547" s="268"/>
      <c r="H1547" s="269"/>
      <c r="I1547" s="270"/>
    </row>
    <row r="1548" spans="2:9" ht="24" customHeight="1" x14ac:dyDescent="0.2">
      <c r="B1548" s="267"/>
      <c r="C1548" s="268"/>
      <c r="D1548" s="268"/>
      <c r="E1548" s="268"/>
      <c r="F1548" s="268"/>
      <c r="G1548" s="268"/>
      <c r="H1548" s="269"/>
      <c r="I1548" s="270"/>
    </row>
    <row r="1549" spans="2:9" ht="24" customHeight="1" x14ac:dyDescent="0.2">
      <c r="B1549" s="267"/>
      <c r="C1549" s="268"/>
      <c r="D1549" s="268"/>
      <c r="E1549" s="268"/>
      <c r="F1549" s="268"/>
      <c r="G1549" s="268"/>
      <c r="H1549" s="269"/>
      <c r="I1549" s="270"/>
    </row>
    <row r="1550" spans="2:9" ht="24" customHeight="1" x14ac:dyDescent="0.2">
      <c r="B1550" s="267"/>
      <c r="C1550" s="268"/>
      <c r="D1550" s="268"/>
      <c r="E1550" s="268"/>
      <c r="F1550" s="268"/>
      <c r="G1550" s="268"/>
      <c r="H1550" s="269"/>
      <c r="I1550" s="270"/>
    </row>
    <row r="1551" spans="2:9" ht="24" customHeight="1" x14ac:dyDescent="0.2">
      <c r="B1551" s="267"/>
      <c r="C1551" s="268"/>
      <c r="D1551" s="268"/>
      <c r="E1551" s="268"/>
      <c r="F1551" s="268"/>
      <c r="G1551" s="268"/>
      <c r="H1551" s="269"/>
      <c r="I1551" s="270"/>
    </row>
    <row r="1552" spans="2:9" ht="24" customHeight="1" x14ac:dyDescent="0.2">
      <c r="B1552" s="267"/>
      <c r="C1552" s="268"/>
      <c r="D1552" s="268"/>
      <c r="E1552" s="268"/>
      <c r="F1552" s="268"/>
      <c r="G1552" s="268"/>
      <c r="H1552" s="269"/>
      <c r="I1552" s="270"/>
    </row>
    <row r="1553" spans="2:9" ht="24" customHeight="1" x14ac:dyDescent="0.2">
      <c r="B1553" s="267"/>
      <c r="C1553" s="268"/>
      <c r="D1553" s="268"/>
      <c r="E1553" s="268"/>
      <c r="F1553" s="268"/>
      <c r="G1553" s="268"/>
      <c r="H1553" s="269"/>
      <c r="I1553" s="270"/>
    </row>
    <row r="1554" spans="2:9" ht="24" customHeight="1" x14ac:dyDescent="0.2">
      <c r="B1554" s="267"/>
      <c r="C1554" s="268"/>
      <c r="D1554" s="268"/>
      <c r="E1554" s="268"/>
      <c r="F1554" s="268"/>
      <c r="G1554" s="268"/>
      <c r="H1554" s="269"/>
      <c r="I1554" s="270"/>
    </row>
    <row r="1555" spans="2:9" ht="24" customHeight="1" x14ac:dyDescent="0.2">
      <c r="B1555" s="267"/>
      <c r="C1555" s="268"/>
      <c r="D1555" s="268"/>
      <c r="E1555" s="268"/>
      <c r="F1555" s="268"/>
      <c r="G1555" s="268"/>
      <c r="H1555" s="269"/>
      <c r="I1555" s="270"/>
    </row>
    <row r="1556" spans="2:9" ht="24" customHeight="1" x14ac:dyDescent="0.2">
      <c r="B1556" s="267"/>
      <c r="C1556" s="268"/>
      <c r="D1556" s="268"/>
      <c r="E1556" s="268"/>
      <c r="F1556" s="268"/>
      <c r="G1556" s="268"/>
      <c r="H1556" s="269"/>
      <c r="I1556" s="270"/>
    </row>
    <row r="1557" spans="2:9" ht="24" customHeight="1" x14ac:dyDescent="0.2">
      <c r="B1557" s="267"/>
      <c r="C1557" s="268"/>
      <c r="D1557" s="268"/>
      <c r="E1557" s="268"/>
      <c r="F1557" s="268"/>
      <c r="G1557" s="268"/>
      <c r="H1557" s="269"/>
      <c r="I1557" s="270"/>
    </row>
    <row r="1558" spans="2:9" ht="24" customHeight="1" x14ac:dyDescent="0.2">
      <c r="B1558" s="267"/>
      <c r="C1558" s="268"/>
      <c r="D1558" s="268"/>
      <c r="E1558" s="268"/>
      <c r="F1558" s="268"/>
      <c r="G1558" s="268"/>
      <c r="H1558" s="269"/>
      <c r="I1558" s="270"/>
    </row>
    <row r="1559" spans="2:9" ht="24" customHeight="1" x14ac:dyDescent="0.2">
      <c r="B1559" s="267"/>
      <c r="C1559" s="268"/>
      <c r="D1559" s="268"/>
      <c r="E1559" s="268"/>
      <c r="F1559" s="268"/>
      <c r="G1559" s="268"/>
      <c r="H1559" s="269"/>
      <c r="I1559" s="270"/>
    </row>
    <row r="1560" spans="2:9" ht="24" customHeight="1" x14ac:dyDescent="0.2">
      <c r="B1560" s="267"/>
      <c r="C1560" s="268"/>
      <c r="D1560" s="268"/>
      <c r="E1560" s="268"/>
      <c r="F1560" s="268"/>
      <c r="G1560" s="268"/>
      <c r="H1560" s="269"/>
      <c r="I1560" s="270"/>
    </row>
    <row r="1561" spans="2:9" ht="24" customHeight="1" x14ac:dyDescent="0.2">
      <c r="B1561" s="267"/>
      <c r="C1561" s="268"/>
      <c r="D1561" s="268"/>
      <c r="E1561" s="268"/>
      <c r="F1561" s="268"/>
      <c r="G1561" s="268"/>
      <c r="H1561" s="269"/>
      <c r="I1561" s="270"/>
    </row>
    <row r="1562" spans="2:9" ht="24" customHeight="1" x14ac:dyDescent="0.2">
      <c r="B1562" s="267"/>
      <c r="C1562" s="268"/>
      <c r="D1562" s="268"/>
      <c r="E1562" s="268"/>
      <c r="F1562" s="268"/>
      <c r="G1562" s="268"/>
      <c r="H1562" s="269"/>
      <c r="I1562" s="270"/>
    </row>
    <row r="1563" spans="2:9" ht="24" customHeight="1" x14ac:dyDescent="0.2">
      <c r="B1563" s="267"/>
      <c r="C1563" s="268"/>
      <c r="D1563" s="268"/>
      <c r="E1563" s="268"/>
      <c r="F1563" s="268"/>
      <c r="G1563" s="268"/>
      <c r="H1563" s="269"/>
      <c r="I1563" s="270"/>
    </row>
    <row r="1564" spans="2:9" ht="24" customHeight="1" x14ac:dyDescent="0.2">
      <c r="B1564" s="267"/>
      <c r="C1564" s="268"/>
      <c r="D1564" s="268"/>
      <c r="E1564" s="268"/>
      <c r="F1564" s="268"/>
      <c r="G1564" s="268"/>
      <c r="H1564" s="269"/>
      <c r="I1564" s="270"/>
    </row>
    <row r="1565" spans="2:9" ht="24" customHeight="1" x14ac:dyDescent="0.2">
      <c r="B1565" s="267"/>
      <c r="C1565" s="268"/>
      <c r="D1565" s="268"/>
      <c r="E1565" s="268"/>
      <c r="F1565" s="268"/>
      <c r="G1565" s="268"/>
      <c r="H1565" s="269"/>
      <c r="I1565" s="270"/>
    </row>
    <row r="1566" spans="2:9" ht="24" customHeight="1" x14ac:dyDescent="0.2">
      <c r="B1566" s="267"/>
      <c r="C1566" s="268"/>
      <c r="D1566" s="268"/>
      <c r="E1566" s="268"/>
      <c r="F1566" s="268"/>
      <c r="G1566" s="268"/>
      <c r="H1566" s="269"/>
      <c r="I1566" s="270"/>
    </row>
    <row r="1567" spans="2:9" ht="24" customHeight="1" x14ac:dyDescent="0.2">
      <c r="B1567" s="267"/>
      <c r="C1567" s="268"/>
      <c r="D1567" s="268"/>
      <c r="E1567" s="268"/>
      <c r="F1567" s="268"/>
      <c r="G1567" s="268"/>
      <c r="H1567" s="269"/>
      <c r="I1567" s="270"/>
    </row>
    <row r="1568" spans="2:9" ht="24" customHeight="1" x14ac:dyDescent="0.2">
      <c r="B1568" s="267"/>
      <c r="C1568" s="268"/>
      <c r="D1568" s="268"/>
      <c r="E1568" s="268"/>
      <c r="F1568" s="268"/>
      <c r="G1568" s="268"/>
      <c r="H1568" s="269"/>
      <c r="I1568" s="270"/>
    </row>
    <row r="1569" spans="2:9" ht="24" customHeight="1" x14ac:dyDescent="0.2">
      <c r="B1569" s="267"/>
      <c r="C1569" s="268"/>
      <c r="D1569" s="268"/>
      <c r="E1569" s="268"/>
      <c r="F1569" s="268"/>
      <c r="G1569" s="268"/>
      <c r="H1569" s="269"/>
      <c r="I1569" s="270"/>
    </row>
    <row r="1570" spans="2:9" ht="24" customHeight="1" x14ac:dyDescent="0.2">
      <c r="B1570" s="267"/>
      <c r="C1570" s="268"/>
      <c r="D1570" s="268"/>
      <c r="E1570" s="268"/>
      <c r="F1570" s="268"/>
      <c r="G1570" s="268"/>
      <c r="H1570" s="269"/>
      <c r="I1570" s="270"/>
    </row>
    <row r="1571" spans="2:9" ht="24" customHeight="1" x14ac:dyDescent="0.2">
      <c r="B1571" s="267"/>
      <c r="C1571" s="268"/>
      <c r="D1571" s="268"/>
      <c r="E1571" s="268"/>
      <c r="F1571" s="268"/>
      <c r="G1571" s="268"/>
      <c r="H1571" s="269"/>
      <c r="I1571" s="270"/>
    </row>
    <row r="1572" spans="2:9" ht="24" customHeight="1" x14ac:dyDescent="0.2">
      <c r="B1572" s="267"/>
      <c r="C1572" s="268"/>
      <c r="D1572" s="268"/>
      <c r="E1572" s="268"/>
      <c r="F1572" s="268"/>
      <c r="G1572" s="268"/>
      <c r="H1572" s="269"/>
      <c r="I1572" s="270"/>
    </row>
    <row r="1573" spans="2:9" ht="24" customHeight="1" x14ac:dyDescent="0.2">
      <c r="B1573" s="267"/>
      <c r="C1573" s="268"/>
      <c r="D1573" s="268"/>
      <c r="E1573" s="268"/>
      <c r="F1573" s="268"/>
      <c r="G1573" s="268"/>
      <c r="H1573" s="269"/>
      <c r="I1573" s="270"/>
    </row>
    <row r="1574" spans="2:9" ht="24" customHeight="1" x14ac:dyDescent="0.2">
      <c r="B1574" s="267"/>
      <c r="C1574" s="268"/>
      <c r="D1574" s="268"/>
      <c r="E1574" s="268"/>
      <c r="F1574" s="268"/>
      <c r="G1574" s="268"/>
      <c r="H1574" s="269"/>
      <c r="I1574" s="270"/>
    </row>
    <row r="1575" spans="2:9" ht="24" customHeight="1" x14ac:dyDescent="0.2">
      <c r="B1575" s="267"/>
      <c r="C1575" s="268"/>
      <c r="D1575" s="268"/>
      <c r="E1575" s="268"/>
      <c r="F1575" s="268"/>
      <c r="G1575" s="268"/>
      <c r="H1575" s="269"/>
      <c r="I1575" s="270"/>
    </row>
    <row r="1576" spans="2:9" ht="24" customHeight="1" x14ac:dyDescent="0.2">
      <c r="B1576" s="267"/>
      <c r="C1576" s="268"/>
      <c r="D1576" s="268"/>
      <c r="E1576" s="268"/>
      <c r="F1576" s="268"/>
      <c r="G1576" s="268"/>
      <c r="H1576" s="269"/>
      <c r="I1576" s="270"/>
    </row>
    <row r="1577" spans="2:9" ht="24" customHeight="1" x14ac:dyDescent="0.2">
      <c r="B1577" s="267"/>
      <c r="C1577" s="268"/>
      <c r="D1577" s="268"/>
      <c r="E1577" s="268"/>
      <c r="F1577" s="268"/>
      <c r="G1577" s="268"/>
      <c r="H1577" s="269"/>
      <c r="I1577" s="270"/>
    </row>
    <row r="1578" spans="2:9" ht="24" customHeight="1" x14ac:dyDescent="0.2">
      <c r="B1578" s="267"/>
      <c r="C1578" s="268"/>
      <c r="D1578" s="268"/>
      <c r="E1578" s="268"/>
      <c r="F1578" s="268"/>
      <c r="G1578" s="268"/>
      <c r="H1578" s="269"/>
      <c r="I1578" s="270"/>
    </row>
    <row r="1579" spans="2:9" ht="24" customHeight="1" x14ac:dyDescent="0.2">
      <c r="B1579" s="267"/>
      <c r="C1579" s="268"/>
      <c r="D1579" s="268"/>
      <c r="E1579" s="268"/>
      <c r="F1579" s="268"/>
      <c r="G1579" s="268"/>
      <c r="H1579" s="269"/>
      <c r="I1579" s="270"/>
    </row>
    <row r="1580" spans="2:9" ht="24" customHeight="1" x14ac:dyDescent="0.2">
      <c r="B1580" s="267"/>
      <c r="C1580" s="268"/>
      <c r="D1580" s="268"/>
      <c r="E1580" s="268"/>
      <c r="F1580" s="268"/>
      <c r="G1580" s="268"/>
      <c r="H1580" s="269"/>
      <c r="I1580" s="270"/>
    </row>
    <row r="1581" spans="2:9" ht="24" customHeight="1" x14ac:dyDescent="0.2">
      <c r="B1581" s="267"/>
      <c r="C1581" s="268"/>
      <c r="D1581" s="268"/>
      <c r="E1581" s="268"/>
      <c r="F1581" s="268"/>
      <c r="G1581" s="268"/>
      <c r="H1581" s="269"/>
      <c r="I1581" s="270"/>
    </row>
    <row r="1582" spans="2:9" ht="24" customHeight="1" x14ac:dyDescent="0.2">
      <c r="B1582" s="267"/>
      <c r="C1582" s="268"/>
      <c r="D1582" s="268"/>
      <c r="E1582" s="268"/>
      <c r="F1582" s="268"/>
      <c r="G1582" s="268"/>
      <c r="H1582" s="269"/>
      <c r="I1582" s="270"/>
    </row>
    <row r="1583" spans="2:9" ht="24" customHeight="1" x14ac:dyDescent="0.2">
      <c r="B1583" s="267"/>
      <c r="C1583" s="268"/>
      <c r="D1583" s="268"/>
      <c r="E1583" s="268"/>
      <c r="F1583" s="268"/>
      <c r="G1583" s="268"/>
      <c r="H1583" s="269"/>
      <c r="I1583" s="270"/>
    </row>
    <row r="1584" spans="2:9" ht="24" customHeight="1" x14ac:dyDescent="0.2">
      <c r="B1584" s="267"/>
      <c r="C1584" s="268"/>
      <c r="D1584" s="268"/>
      <c r="E1584" s="268"/>
      <c r="F1584" s="268"/>
      <c r="G1584" s="268"/>
      <c r="H1584" s="269"/>
      <c r="I1584" s="270"/>
    </row>
    <row r="1585" spans="2:9" ht="24" customHeight="1" x14ac:dyDescent="0.2">
      <c r="B1585" s="267"/>
      <c r="C1585" s="268"/>
      <c r="D1585" s="268"/>
      <c r="E1585" s="268"/>
      <c r="F1585" s="268"/>
      <c r="G1585" s="268"/>
      <c r="H1585" s="269"/>
      <c r="I1585" s="270"/>
    </row>
    <row r="1586" spans="2:9" ht="24" customHeight="1" x14ac:dyDescent="0.2">
      <c r="B1586" s="267"/>
      <c r="C1586" s="268"/>
      <c r="D1586" s="268"/>
      <c r="E1586" s="268"/>
      <c r="F1586" s="268"/>
      <c r="G1586" s="268"/>
      <c r="H1586" s="269"/>
      <c r="I1586" s="270"/>
    </row>
    <row r="1587" spans="2:9" ht="24" customHeight="1" x14ac:dyDescent="0.2">
      <c r="B1587" s="267"/>
      <c r="C1587" s="268"/>
      <c r="D1587" s="268"/>
      <c r="E1587" s="268"/>
      <c r="F1587" s="268"/>
      <c r="G1587" s="268"/>
      <c r="H1587" s="269"/>
      <c r="I1587" s="270"/>
    </row>
    <row r="1588" spans="2:9" ht="24" customHeight="1" x14ac:dyDescent="0.2">
      <c r="B1588" s="267"/>
      <c r="C1588" s="268"/>
      <c r="D1588" s="268"/>
      <c r="E1588" s="268"/>
      <c r="F1588" s="268"/>
      <c r="G1588" s="268"/>
      <c r="H1588" s="269"/>
      <c r="I1588" s="270"/>
    </row>
    <row r="1589" spans="2:9" ht="24" customHeight="1" x14ac:dyDescent="0.2">
      <c r="B1589" s="267"/>
      <c r="C1589" s="268"/>
      <c r="D1589" s="268"/>
      <c r="E1589" s="268"/>
      <c r="F1589" s="268"/>
      <c r="G1589" s="268"/>
      <c r="H1589" s="269"/>
      <c r="I1589" s="270"/>
    </row>
    <row r="1590" spans="2:9" ht="24" customHeight="1" x14ac:dyDescent="0.2">
      <c r="B1590" s="267"/>
      <c r="C1590" s="268"/>
      <c r="D1590" s="268"/>
      <c r="E1590" s="268"/>
      <c r="F1590" s="268"/>
      <c r="G1590" s="268"/>
      <c r="H1590" s="269"/>
      <c r="I1590" s="270"/>
    </row>
    <row r="1591" spans="2:9" ht="24" customHeight="1" x14ac:dyDescent="0.2">
      <c r="B1591" s="267"/>
      <c r="C1591" s="268"/>
      <c r="D1591" s="268"/>
      <c r="E1591" s="268"/>
      <c r="F1591" s="268"/>
      <c r="G1591" s="268"/>
      <c r="H1591" s="269"/>
      <c r="I1591" s="270"/>
    </row>
    <row r="1592" spans="2:9" ht="24" customHeight="1" x14ac:dyDescent="0.2">
      <c r="B1592" s="267"/>
      <c r="C1592" s="268"/>
      <c r="D1592" s="268"/>
      <c r="E1592" s="268"/>
      <c r="F1592" s="268"/>
      <c r="G1592" s="268"/>
      <c r="H1592" s="269"/>
      <c r="I1592" s="270"/>
    </row>
    <row r="1593" spans="2:9" ht="24" customHeight="1" x14ac:dyDescent="0.2">
      <c r="B1593" s="267"/>
      <c r="C1593" s="268"/>
      <c r="D1593" s="268"/>
      <c r="E1593" s="268"/>
      <c r="F1593" s="268"/>
      <c r="G1593" s="268"/>
      <c r="H1593" s="269"/>
      <c r="I1593" s="270"/>
    </row>
    <row r="1594" spans="2:9" ht="24" customHeight="1" x14ac:dyDescent="0.2">
      <c r="B1594" s="267"/>
      <c r="C1594" s="268"/>
      <c r="D1594" s="268"/>
      <c r="E1594" s="268"/>
      <c r="F1594" s="268"/>
      <c r="G1594" s="268"/>
      <c r="H1594" s="269"/>
      <c r="I1594" s="270"/>
    </row>
    <row r="1595" spans="2:9" ht="24" customHeight="1" x14ac:dyDescent="0.2">
      <c r="B1595" s="267"/>
      <c r="C1595" s="268"/>
      <c r="D1595" s="268"/>
      <c r="E1595" s="268"/>
      <c r="F1595" s="268"/>
      <c r="G1595" s="268"/>
      <c r="H1595" s="269"/>
      <c r="I1595" s="270"/>
    </row>
    <row r="1596" spans="2:9" ht="24" customHeight="1" x14ac:dyDescent="0.2">
      <c r="B1596" s="267"/>
      <c r="C1596" s="268"/>
      <c r="D1596" s="268"/>
      <c r="E1596" s="268"/>
      <c r="F1596" s="268"/>
      <c r="G1596" s="268"/>
      <c r="H1596" s="269"/>
      <c r="I1596" s="270"/>
    </row>
    <row r="1597" spans="2:9" ht="24" customHeight="1" x14ac:dyDescent="0.2">
      <c r="B1597" s="267"/>
      <c r="C1597" s="268"/>
      <c r="D1597" s="268"/>
      <c r="E1597" s="268"/>
      <c r="F1597" s="268"/>
      <c r="G1597" s="268"/>
      <c r="H1597" s="269"/>
      <c r="I1597" s="270"/>
    </row>
    <row r="1598" spans="2:9" ht="24" customHeight="1" x14ac:dyDescent="0.2">
      <c r="B1598" s="267"/>
      <c r="C1598" s="268"/>
      <c r="D1598" s="268"/>
      <c r="E1598" s="268"/>
      <c r="F1598" s="268"/>
      <c r="G1598" s="268"/>
      <c r="H1598" s="269"/>
      <c r="I1598" s="270"/>
    </row>
    <row r="1599" spans="2:9" ht="24" customHeight="1" x14ac:dyDescent="0.2">
      <c r="B1599" s="267"/>
      <c r="C1599" s="268"/>
      <c r="D1599" s="268"/>
      <c r="E1599" s="268"/>
      <c r="F1599" s="268"/>
      <c r="G1599" s="268"/>
      <c r="H1599" s="269"/>
      <c r="I1599" s="270"/>
    </row>
    <row r="1600" spans="2:9" ht="24" customHeight="1" x14ac:dyDescent="0.2">
      <c r="B1600" s="267"/>
      <c r="C1600" s="268"/>
      <c r="D1600" s="268"/>
      <c r="E1600" s="268"/>
      <c r="F1600" s="268"/>
      <c r="G1600" s="268"/>
      <c r="H1600" s="269"/>
      <c r="I1600" s="270"/>
    </row>
    <row r="1601" spans="2:9" ht="24" customHeight="1" x14ac:dyDescent="0.2">
      <c r="B1601" s="267"/>
      <c r="C1601" s="268"/>
      <c r="D1601" s="268"/>
      <c r="E1601" s="268"/>
      <c r="F1601" s="268"/>
      <c r="G1601" s="268"/>
      <c r="H1601" s="269"/>
      <c r="I1601" s="270"/>
    </row>
    <row r="1602" spans="2:9" ht="24" customHeight="1" x14ac:dyDescent="0.2">
      <c r="B1602" s="267"/>
      <c r="C1602" s="268"/>
      <c r="D1602" s="268"/>
      <c r="E1602" s="268"/>
      <c r="F1602" s="268"/>
      <c r="G1602" s="268"/>
      <c r="H1602" s="269"/>
      <c r="I1602" s="270"/>
    </row>
    <row r="1603" spans="2:9" ht="24" customHeight="1" x14ac:dyDescent="0.2">
      <c r="B1603" s="267"/>
      <c r="C1603" s="268"/>
      <c r="D1603" s="268"/>
      <c r="E1603" s="268"/>
      <c r="F1603" s="268"/>
      <c r="G1603" s="268"/>
      <c r="H1603" s="269"/>
      <c r="I1603" s="270"/>
    </row>
    <row r="1604" spans="2:9" ht="24" customHeight="1" x14ac:dyDescent="0.2">
      <c r="B1604" s="267"/>
      <c r="C1604" s="268"/>
      <c r="D1604" s="268"/>
      <c r="E1604" s="268"/>
      <c r="F1604" s="268"/>
      <c r="G1604" s="268"/>
      <c r="H1604" s="269"/>
      <c r="I1604" s="270"/>
    </row>
    <row r="1605" spans="2:9" ht="24" customHeight="1" x14ac:dyDescent="0.2">
      <c r="B1605" s="267"/>
      <c r="C1605" s="268"/>
      <c r="D1605" s="268"/>
      <c r="E1605" s="268"/>
      <c r="F1605" s="268"/>
      <c r="G1605" s="268"/>
      <c r="H1605" s="269"/>
      <c r="I1605" s="270"/>
    </row>
    <row r="1606" spans="2:9" ht="24" customHeight="1" x14ac:dyDescent="0.2">
      <c r="B1606" s="267"/>
      <c r="C1606" s="268"/>
      <c r="D1606" s="268"/>
      <c r="E1606" s="268"/>
      <c r="F1606" s="268"/>
      <c r="G1606" s="268"/>
      <c r="H1606" s="269"/>
      <c r="I1606" s="270"/>
    </row>
    <row r="1607" spans="2:9" ht="24" customHeight="1" x14ac:dyDescent="0.2">
      <c r="B1607" s="267"/>
      <c r="C1607" s="268"/>
      <c r="D1607" s="268"/>
      <c r="E1607" s="268"/>
      <c r="F1607" s="268"/>
      <c r="G1607" s="268"/>
      <c r="H1607" s="269"/>
      <c r="I1607" s="270"/>
    </row>
    <row r="1608" spans="2:9" ht="24" customHeight="1" x14ac:dyDescent="0.2">
      <c r="B1608" s="267"/>
      <c r="C1608" s="268"/>
      <c r="D1608" s="268"/>
      <c r="E1608" s="268"/>
      <c r="F1608" s="268"/>
      <c r="G1608" s="268"/>
      <c r="H1608" s="269"/>
      <c r="I1608" s="270"/>
    </row>
    <row r="1609" spans="2:9" ht="24" customHeight="1" x14ac:dyDescent="0.2">
      <c r="B1609" s="267"/>
      <c r="C1609" s="268"/>
      <c r="D1609" s="268"/>
      <c r="E1609" s="268"/>
      <c r="F1609" s="268"/>
      <c r="G1609" s="268"/>
      <c r="H1609" s="269"/>
      <c r="I1609" s="270"/>
    </row>
    <row r="1610" spans="2:9" ht="24" customHeight="1" x14ac:dyDescent="0.2">
      <c r="B1610" s="267"/>
      <c r="C1610" s="268"/>
      <c r="D1610" s="268"/>
      <c r="E1610" s="268"/>
      <c r="F1610" s="268"/>
      <c r="G1610" s="268"/>
      <c r="H1610" s="269"/>
      <c r="I1610" s="270"/>
    </row>
    <row r="1611" spans="2:9" ht="24" customHeight="1" x14ac:dyDescent="0.2">
      <c r="B1611" s="267"/>
      <c r="C1611" s="268"/>
      <c r="D1611" s="268"/>
      <c r="E1611" s="268"/>
      <c r="F1611" s="268"/>
      <c r="G1611" s="268"/>
      <c r="H1611" s="269"/>
      <c r="I1611" s="270"/>
    </row>
    <row r="1612" spans="2:9" ht="24" customHeight="1" x14ac:dyDescent="0.2">
      <c r="B1612" s="267"/>
      <c r="C1612" s="268"/>
      <c r="D1612" s="268"/>
      <c r="E1612" s="268"/>
      <c r="F1612" s="268"/>
      <c r="G1612" s="268"/>
      <c r="H1612" s="269"/>
      <c r="I1612" s="270"/>
    </row>
    <row r="1613" spans="2:9" ht="24" customHeight="1" x14ac:dyDescent="0.2">
      <c r="B1613" s="267"/>
      <c r="C1613" s="268"/>
      <c r="D1613" s="268"/>
      <c r="E1613" s="268"/>
      <c r="F1613" s="268"/>
      <c r="G1613" s="268"/>
      <c r="H1613" s="269"/>
      <c r="I1613" s="270"/>
    </row>
    <row r="1614" spans="2:9" ht="24" customHeight="1" x14ac:dyDescent="0.2">
      <c r="B1614" s="267"/>
      <c r="C1614" s="268"/>
      <c r="D1614" s="268"/>
      <c r="E1614" s="268"/>
      <c r="F1614" s="268"/>
      <c r="G1614" s="268"/>
      <c r="H1614" s="269"/>
      <c r="I1614" s="270"/>
    </row>
    <row r="1615" spans="2:9" ht="24" customHeight="1" x14ac:dyDescent="0.2">
      <c r="B1615" s="267"/>
      <c r="C1615" s="268"/>
      <c r="D1615" s="268"/>
      <c r="E1615" s="268"/>
      <c r="F1615" s="268"/>
      <c r="G1615" s="268"/>
      <c r="H1615" s="269"/>
      <c r="I1615" s="270"/>
    </row>
    <row r="1616" spans="2:9" ht="24" customHeight="1" x14ac:dyDescent="0.2">
      <c r="B1616" s="267"/>
      <c r="C1616" s="268"/>
      <c r="D1616" s="268"/>
      <c r="E1616" s="268"/>
      <c r="F1616" s="268"/>
      <c r="G1616" s="268"/>
      <c r="H1616" s="269"/>
      <c r="I1616" s="270"/>
    </row>
    <row r="1617" spans="2:9" ht="24" customHeight="1" x14ac:dyDescent="0.2">
      <c r="B1617" s="267"/>
      <c r="C1617" s="268"/>
      <c r="D1617" s="268"/>
      <c r="E1617" s="268"/>
      <c r="F1617" s="268"/>
      <c r="G1617" s="268"/>
      <c r="H1617" s="269"/>
      <c r="I1617" s="270"/>
    </row>
    <row r="1618" spans="2:9" ht="24" customHeight="1" x14ac:dyDescent="0.2">
      <c r="B1618" s="267"/>
      <c r="C1618" s="268"/>
      <c r="D1618" s="268"/>
      <c r="E1618" s="268"/>
      <c r="F1618" s="268"/>
      <c r="G1618" s="268"/>
      <c r="H1618" s="269"/>
      <c r="I1618" s="270"/>
    </row>
    <row r="1619" spans="2:9" ht="24" customHeight="1" x14ac:dyDescent="0.2">
      <c r="B1619" s="267"/>
      <c r="C1619" s="268"/>
      <c r="D1619" s="268"/>
      <c r="E1619" s="268"/>
      <c r="F1619" s="268"/>
      <c r="G1619" s="268"/>
      <c r="H1619" s="269"/>
      <c r="I1619" s="270"/>
    </row>
    <row r="1620" spans="2:9" ht="24" customHeight="1" x14ac:dyDescent="0.2">
      <c r="B1620" s="267"/>
      <c r="C1620" s="268"/>
      <c r="D1620" s="268"/>
      <c r="E1620" s="268"/>
      <c r="F1620" s="268"/>
      <c r="G1620" s="268"/>
      <c r="H1620" s="269"/>
      <c r="I1620" s="270"/>
    </row>
    <row r="1621" spans="2:9" ht="24" customHeight="1" x14ac:dyDescent="0.2">
      <c r="B1621" s="267"/>
      <c r="C1621" s="268"/>
      <c r="D1621" s="268"/>
      <c r="E1621" s="268"/>
      <c r="F1621" s="268"/>
      <c r="G1621" s="268"/>
      <c r="H1621" s="269"/>
      <c r="I1621" s="270"/>
    </row>
    <row r="1622" spans="2:9" ht="24" customHeight="1" x14ac:dyDescent="0.2">
      <c r="B1622" s="267"/>
      <c r="C1622" s="268"/>
      <c r="D1622" s="268"/>
      <c r="E1622" s="268"/>
      <c r="F1622" s="268"/>
      <c r="G1622" s="268"/>
      <c r="H1622" s="269"/>
      <c r="I1622" s="270"/>
    </row>
    <row r="1623" spans="2:9" ht="24" customHeight="1" x14ac:dyDescent="0.2">
      <c r="B1623" s="267"/>
      <c r="C1623" s="268"/>
      <c r="D1623" s="268"/>
      <c r="E1623" s="268"/>
      <c r="F1623" s="268"/>
      <c r="G1623" s="268"/>
      <c r="H1623" s="269"/>
      <c r="I1623" s="270"/>
    </row>
    <row r="1624" spans="2:9" ht="24" customHeight="1" x14ac:dyDescent="0.2">
      <c r="B1624" s="267"/>
      <c r="C1624" s="268"/>
      <c r="D1624" s="268"/>
      <c r="E1624" s="268"/>
      <c r="F1624" s="268"/>
      <c r="G1624" s="268"/>
      <c r="H1624" s="269"/>
      <c r="I1624" s="270"/>
    </row>
    <row r="1625" spans="2:9" ht="24" customHeight="1" x14ac:dyDescent="0.2">
      <c r="B1625" s="267"/>
      <c r="C1625" s="268"/>
      <c r="D1625" s="268"/>
      <c r="E1625" s="268"/>
      <c r="F1625" s="268"/>
      <c r="G1625" s="268"/>
      <c r="H1625" s="269"/>
      <c r="I1625" s="270"/>
    </row>
    <row r="1626" spans="2:9" ht="24" customHeight="1" x14ac:dyDescent="0.2">
      <c r="B1626" s="267"/>
      <c r="C1626" s="268"/>
      <c r="D1626" s="268"/>
      <c r="E1626" s="268"/>
      <c r="F1626" s="268"/>
      <c r="G1626" s="268"/>
      <c r="H1626" s="269"/>
      <c r="I1626" s="270"/>
    </row>
    <row r="1627" spans="2:9" ht="24" customHeight="1" x14ac:dyDescent="0.2">
      <c r="B1627" s="267"/>
      <c r="C1627" s="268"/>
      <c r="D1627" s="268"/>
      <c r="E1627" s="268"/>
      <c r="F1627" s="268"/>
      <c r="G1627" s="268"/>
      <c r="H1627" s="269"/>
      <c r="I1627" s="270"/>
    </row>
    <row r="1628" spans="2:9" ht="24" customHeight="1" x14ac:dyDescent="0.2">
      <c r="B1628" s="267"/>
      <c r="C1628" s="268"/>
      <c r="D1628" s="268"/>
      <c r="E1628" s="268"/>
      <c r="F1628" s="268"/>
      <c r="G1628" s="268"/>
      <c r="H1628" s="269"/>
      <c r="I1628" s="270"/>
    </row>
    <row r="1629" spans="2:9" ht="24" customHeight="1" x14ac:dyDescent="0.2">
      <c r="B1629" s="267"/>
      <c r="C1629" s="268"/>
      <c r="D1629" s="268"/>
      <c r="E1629" s="268"/>
      <c r="F1629" s="268"/>
      <c r="G1629" s="268"/>
      <c r="H1629" s="269"/>
      <c r="I1629" s="270"/>
    </row>
    <row r="1630" spans="2:9" ht="24" customHeight="1" x14ac:dyDescent="0.2">
      <c r="B1630" s="267"/>
      <c r="C1630" s="268"/>
      <c r="D1630" s="268"/>
      <c r="E1630" s="268"/>
      <c r="F1630" s="268"/>
      <c r="G1630" s="268"/>
      <c r="H1630" s="269"/>
      <c r="I1630" s="270"/>
    </row>
    <row r="1631" spans="2:9" ht="24" customHeight="1" x14ac:dyDescent="0.2">
      <c r="B1631" s="267"/>
      <c r="C1631" s="268"/>
      <c r="D1631" s="268"/>
      <c r="E1631" s="268"/>
      <c r="F1631" s="268"/>
      <c r="G1631" s="268"/>
      <c r="H1631" s="269"/>
      <c r="I1631" s="270"/>
    </row>
    <row r="1632" spans="2:9" ht="24" customHeight="1" x14ac:dyDescent="0.2">
      <c r="B1632" s="267"/>
      <c r="C1632" s="268"/>
      <c r="D1632" s="268"/>
      <c r="E1632" s="268"/>
      <c r="F1632" s="268"/>
      <c r="G1632" s="268"/>
      <c r="H1632" s="269"/>
      <c r="I1632" s="270"/>
    </row>
    <row r="1633" spans="2:9" ht="24" customHeight="1" x14ac:dyDescent="0.2">
      <c r="B1633" s="267"/>
      <c r="C1633" s="268"/>
      <c r="D1633" s="268"/>
      <c r="E1633" s="268"/>
      <c r="F1633" s="268"/>
      <c r="G1633" s="268"/>
      <c r="H1633" s="269"/>
      <c r="I1633" s="270"/>
    </row>
    <row r="1634" spans="2:9" ht="24" customHeight="1" x14ac:dyDescent="0.2">
      <c r="B1634" s="267"/>
      <c r="C1634" s="268"/>
      <c r="D1634" s="268"/>
      <c r="E1634" s="268"/>
      <c r="F1634" s="268"/>
      <c r="G1634" s="268"/>
      <c r="H1634" s="269"/>
      <c r="I1634" s="270"/>
    </row>
    <row r="1635" spans="2:9" ht="24" customHeight="1" x14ac:dyDescent="0.2">
      <c r="B1635" s="267"/>
      <c r="C1635" s="268"/>
      <c r="D1635" s="268"/>
      <c r="E1635" s="268"/>
      <c r="F1635" s="268"/>
      <c r="G1635" s="268"/>
      <c r="H1635" s="269"/>
      <c r="I1635" s="270"/>
    </row>
    <row r="1636" spans="2:9" ht="24" customHeight="1" x14ac:dyDescent="0.2">
      <c r="B1636" s="267"/>
      <c r="C1636" s="268"/>
      <c r="D1636" s="268"/>
      <c r="E1636" s="268"/>
      <c r="F1636" s="268"/>
      <c r="G1636" s="268"/>
      <c r="H1636" s="269"/>
      <c r="I1636" s="270"/>
    </row>
    <row r="1637" spans="2:9" ht="24" customHeight="1" x14ac:dyDescent="0.2">
      <c r="B1637" s="267"/>
      <c r="C1637" s="268"/>
      <c r="D1637" s="268"/>
      <c r="E1637" s="268"/>
      <c r="F1637" s="268"/>
      <c r="G1637" s="268"/>
      <c r="H1637" s="269"/>
      <c r="I1637" s="270"/>
    </row>
    <row r="1638" spans="2:9" ht="24" customHeight="1" x14ac:dyDescent="0.2">
      <c r="B1638" s="267"/>
      <c r="C1638" s="268"/>
      <c r="D1638" s="268"/>
      <c r="E1638" s="268"/>
      <c r="F1638" s="268"/>
      <c r="G1638" s="268"/>
      <c r="H1638" s="269"/>
      <c r="I1638" s="270"/>
    </row>
    <row r="1639" spans="2:9" ht="24" customHeight="1" x14ac:dyDescent="0.2">
      <c r="B1639" s="267"/>
      <c r="C1639" s="268"/>
      <c r="D1639" s="268"/>
      <c r="E1639" s="268"/>
      <c r="F1639" s="268"/>
      <c r="G1639" s="268"/>
      <c r="H1639" s="269"/>
      <c r="I1639" s="270"/>
    </row>
    <row r="1640" spans="2:9" ht="24" customHeight="1" x14ac:dyDescent="0.2">
      <c r="B1640" s="267"/>
      <c r="C1640" s="268"/>
      <c r="D1640" s="268"/>
      <c r="E1640" s="268"/>
      <c r="F1640" s="268"/>
      <c r="G1640" s="268"/>
      <c r="H1640" s="269"/>
      <c r="I1640" s="270"/>
    </row>
    <row r="1641" spans="2:9" ht="24" customHeight="1" x14ac:dyDescent="0.2">
      <c r="B1641" s="267"/>
      <c r="C1641" s="268"/>
      <c r="D1641" s="268"/>
      <c r="E1641" s="268"/>
      <c r="F1641" s="268"/>
      <c r="G1641" s="268"/>
      <c r="H1641" s="269"/>
      <c r="I1641" s="270"/>
    </row>
    <row r="1642" spans="2:9" ht="24" customHeight="1" x14ac:dyDescent="0.2">
      <c r="B1642" s="267"/>
      <c r="C1642" s="268"/>
      <c r="D1642" s="268"/>
      <c r="E1642" s="268"/>
      <c r="F1642" s="268"/>
      <c r="G1642" s="268"/>
      <c r="H1642" s="269"/>
      <c r="I1642" s="270"/>
    </row>
    <row r="1643" spans="2:9" ht="24" customHeight="1" x14ac:dyDescent="0.2">
      <c r="B1643" s="267"/>
      <c r="C1643" s="268"/>
      <c r="D1643" s="268"/>
      <c r="E1643" s="268"/>
      <c r="F1643" s="268"/>
      <c r="G1643" s="268"/>
      <c r="H1643" s="269"/>
      <c r="I1643" s="270"/>
    </row>
    <row r="1644" spans="2:9" ht="24" customHeight="1" x14ac:dyDescent="0.2">
      <c r="B1644" s="267"/>
      <c r="C1644" s="268"/>
      <c r="D1644" s="268"/>
      <c r="E1644" s="268"/>
      <c r="F1644" s="268"/>
      <c r="G1644" s="268"/>
      <c r="H1644" s="269"/>
      <c r="I1644" s="270"/>
    </row>
    <row r="1645" spans="2:9" ht="24" customHeight="1" x14ac:dyDescent="0.2">
      <c r="B1645" s="267"/>
      <c r="C1645" s="268"/>
      <c r="D1645" s="268"/>
      <c r="E1645" s="268"/>
      <c r="F1645" s="268"/>
      <c r="G1645" s="268"/>
      <c r="H1645" s="269"/>
      <c r="I1645" s="270"/>
    </row>
    <row r="1646" spans="2:9" ht="24" customHeight="1" x14ac:dyDescent="0.2">
      <c r="B1646" s="267"/>
      <c r="C1646" s="268"/>
      <c r="D1646" s="268"/>
      <c r="E1646" s="268"/>
      <c r="F1646" s="268"/>
      <c r="G1646" s="268"/>
      <c r="H1646" s="269"/>
      <c r="I1646" s="270"/>
    </row>
    <row r="1647" spans="2:9" ht="24" customHeight="1" x14ac:dyDescent="0.2">
      <c r="B1647" s="267"/>
      <c r="C1647" s="268"/>
      <c r="D1647" s="268"/>
      <c r="E1647" s="268"/>
      <c r="F1647" s="268"/>
      <c r="G1647" s="268"/>
      <c r="H1647" s="269"/>
      <c r="I1647" s="270"/>
    </row>
    <row r="1648" spans="2:9" ht="24" customHeight="1" x14ac:dyDescent="0.2">
      <c r="B1648" s="267"/>
      <c r="C1648" s="268"/>
      <c r="D1648" s="268"/>
      <c r="E1648" s="268"/>
      <c r="F1648" s="268"/>
      <c r="G1648" s="268"/>
      <c r="H1648" s="269"/>
      <c r="I1648" s="270"/>
    </row>
    <row r="1649" spans="2:9" ht="24" customHeight="1" x14ac:dyDescent="0.2">
      <c r="B1649" s="267"/>
      <c r="C1649" s="268"/>
      <c r="D1649" s="268"/>
      <c r="E1649" s="268"/>
      <c r="F1649" s="268"/>
      <c r="G1649" s="268"/>
      <c r="H1649" s="269"/>
      <c r="I1649" s="270"/>
    </row>
    <row r="1650" spans="2:9" ht="24" customHeight="1" x14ac:dyDescent="0.2">
      <c r="B1650" s="267"/>
      <c r="C1650" s="268"/>
      <c r="D1650" s="268"/>
      <c r="E1650" s="268"/>
      <c r="F1650" s="268"/>
      <c r="G1650" s="268"/>
      <c r="H1650" s="269"/>
      <c r="I1650" s="270"/>
    </row>
    <row r="1651" spans="2:9" ht="24" customHeight="1" x14ac:dyDescent="0.2">
      <c r="B1651" s="267"/>
      <c r="C1651" s="268"/>
      <c r="D1651" s="268"/>
      <c r="E1651" s="268"/>
      <c r="F1651" s="268"/>
      <c r="G1651" s="268"/>
      <c r="H1651" s="269"/>
      <c r="I1651" s="270"/>
    </row>
    <row r="1652" spans="2:9" ht="24" customHeight="1" x14ac:dyDescent="0.2">
      <c r="B1652" s="267"/>
      <c r="C1652" s="268"/>
      <c r="D1652" s="268"/>
      <c r="E1652" s="268"/>
      <c r="F1652" s="268"/>
      <c r="G1652" s="268"/>
      <c r="H1652" s="269"/>
      <c r="I1652" s="270"/>
    </row>
    <row r="1653" spans="2:9" ht="24" customHeight="1" x14ac:dyDescent="0.2">
      <c r="B1653" s="267"/>
      <c r="C1653" s="268"/>
      <c r="D1653" s="268"/>
      <c r="E1653" s="268"/>
      <c r="F1653" s="268"/>
      <c r="G1653" s="268"/>
      <c r="H1653" s="269"/>
      <c r="I1653" s="270"/>
    </row>
    <row r="1654" spans="2:9" ht="24" customHeight="1" x14ac:dyDescent="0.2">
      <c r="B1654" s="267"/>
      <c r="C1654" s="268"/>
      <c r="D1654" s="268"/>
      <c r="E1654" s="268"/>
      <c r="F1654" s="268"/>
      <c r="G1654" s="268"/>
      <c r="H1654" s="269"/>
      <c r="I1654" s="270"/>
    </row>
    <row r="1655" spans="2:9" ht="24" customHeight="1" x14ac:dyDescent="0.2">
      <c r="B1655" s="267"/>
      <c r="C1655" s="268"/>
      <c r="D1655" s="268"/>
      <c r="E1655" s="268"/>
      <c r="F1655" s="268"/>
      <c r="G1655" s="268"/>
      <c r="H1655" s="269"/>
      <c r="I1655" s="270"/>
    </row>
    <row r="1656" spans="2:9" ht="24" customHeight="1" x14ac:dyDescent="0.2">
      <c r="B1656" s="267"/>
      <c r="C1656" s="268"/>
      <c r="D1656" s="268"/>
      <c r="E1656" s="268"/>
      <c r="F1656" s="268"/>
      <c r="G1656" s="268"/>
      <c r="H1656" s="269"/>
      <c r="I1656" s="270"/>
    </row>
    <row r="1657" spans="2:9" ht="24" customHeight="1" x14ac:dyDescent="0.2">
      <c r="B1657" s="267"/>
      <c r="C1657" s="268"/>
      <c r="D1657" s="268"/>
      <c r="E1657" s="268"/>
      <c r="F1657" s="268"/>
      <c r="G1657" s="268"/>
      <c r="H1657" s="269"/>
      <c r="I1657" s="270"/>
    </row>
    <row r="1658" spans="2:9" ht="24" customHeight="1" x14ac:dyDescent="0.2">
      <c r="B1658" s="267"/>
      <c r="C1658" s="268"/>
      <c r="D1658" s="268"/>
      <c r="E1658" s="268"/>
      <c r="F1658" s="268"/>
      <c r="G1658" s="268"/>
      <c r="H1658" s="269"/>
      <c r="I1658" s="270"/>
    </row>
    <row r="1659" spans="2:9" ht="24" customHeight="1" x14ac:dyDescent="0.2">
      <c r="B1659" s="267"/>
      <c r="C1659" s="268"/>
      <c r="D1659" s="268"/>
      <c r="E1659" s="268"/>
      <c r="F1659" s="268"/>
      <c r="G1659" s="268"/>
      <c r="H1659" s="269"/>
      <c r="I1659" s="270"/>
    </row>
    <row r="1660" spans="2:9" ht="24" customHeight="1" x14ac:dyDescent="0.2">
      <c r="B1660" s="267"/>
      <c r="C1660" s="268"/>
      <c r="D1660" s="268"/>
      <c r="E1660" s="268"/>
      <c r="F1660" s="268"/>
      <c r="G1660" s="268"/>
      <c r="H1660" s="269"/>
      <c r="I1660" s="270"/>
    </row>
    <row r="1661" spans="2:9" ht="24" customHeight="1" x14ac:dyDescent="0.2">
      <c r="B1661" s="267"/>
      <c r="C1661" s="268"/>
      <c r="D1661" s="268"/>
      <c r="E1661" s="268"/>
      <c r="F1661" s="268"/>
      <c r="G1661" s="268"/>
      <c r="H1661" s="269"/>
      <c r="I1661" s="270"/>
    </row>
    <row r="1662" spans="2:9" ht="24" customHeight="1" x14ac:dyDescent="0.2">
      <c r="B1662" s="267"/>
      <c r="C1662" s="268"/>
      <c r="D1662" s="268"/>
      <c r="E1662" s="268"/>
      <c r="F1662" s="268"/>
      <c r="G1662" s="268"/>
      <c r="H1662" s="269"/>
      <c r="I1662" s="270"/>
    </row>
    <row r="1663" spans="2:9" ht="24" customHeight="1" x14ac:dyDescent="0.2">
      <c r="B1663" s="267"/>
      <c r="C1663" s="268"/>
      <c r="D1663" s="268"/>
      <c r="E1663" s="268"/>
      <c r="F1663" s="268"/>
      <c r="G1663" s="268"/>
      <c r="H1663" s="269"/>
      <c r="I1663" s="270"/>
    </row>
    <row r="1664" spans="2:9" ht="24" customHeight="1" x14ac:dyDescent="0.2">
      <c r="B1664" s="267"/>
      <c r="C1664" s="268"/>
      <c r="D1664" s="268"/>
      <c r="E1664" s="268"/>
      <c r="F1664" s="268"/>
      <c r="G1664" s="268"/>
      <c r="H1664" s="269"/>
      <c r="I1664" s="270"/>
    </row>
    <row r="1665" spans="2:9" ht="24" customHeight="1" x14ac:dyDescent="0.2">
      <c r="B1665" s="267"/>
      <c r="C1665" s="268"/>
      <c r="D1665" s="268"/>
      <c r="E1665" s="268"/>
      <c r="F1665" s="268"/>
      <c r="G1665" s="268"/>
      <c r="H1665" s="269"/>
      <c r="I1665" s="270"/>
    </row>
    <row r="1666" spans="2:9" ht="24" customHeight="1" x14ac:dyDescent="0.2">
      <c r="B1666" s="267"/>
      <c r="C1666" s="268"/>
      <c r="D1666" s="268"/>
      <c r="E1666" s="268"/>
      <c r="F1666" s="268"/>
      <c r="G1666" s="268"/>
      <c r="H1666" s="269"/>
      <c r="I1666" s="270"/>
    </row>
    <row r="1667" spans="2:9" ht="24" customHeight="1" x14ac:dyDescent="0.2">
      <c r="B1667" s="267"/>
      <c r="C1667" s="268"/>
      <c r="D1667" s="268"/>
      <c r="E1667" s="268"/>
      <c r="F1667" s="268"/>
      <c r="G1667" s="268"/>
      <c r="H1667" s="269"/>
      <c r="I1667" s="270"/>
    </row>
    <row r="1668" spans="2:9" ht="24" customHeight="1" x14ac:dyDescent="0.2">
      <c r="B1668" s="267"/>
      <c r="C1668" s="268"/>
      <c r="D1668" s="268"/>
      <c r="E1668" s="268"/>
      <c r="F1668" s="268"/>
      <c r="G1668" s="268"/>
      <c r="H1668" s="269"/>
      <c r="I1668" s="270"/>
    </row>
    <row r="1669" spans="2:9" ht="24" customHeight="1" x14ac:dyDescent="0.2">
      <c r="B1669" s="267"/>
      <c r="C1669" s="268"/>
      <c r="D1669" s="268"/>
      <c r="E1669" s="268"/>
      <c r="F1669" s="268"/>
      <c r="G1669" s="268"/>
      <c r="H1669" s="269"/>
      <c r="I1669" s="270"/>
    </row>
    <row r="1670" spans="2:9" ht="24" customHeight="1" x14ac:dyDescent="0.2">
      <c r="B1670" s="267"/>
      <c r="C1670" s="268"/>
      <c r="D1670" s="268"/>
      <c r="E1670" s="268"/>
      <c r="F1670" s="268"/>
      <c r="G1670" s="268"/>
      <c r="H1670" s="269"/>
      <c r="I1670" s="270"/>
    </row>
    <row r="1671" spans="2:9" ht="24" customHeight="1" x14ac:dyDescent="0.2">
      <c r="B1671" s="267"/>
      <c r="C1671" s="268"/>
      <c r="D1671" s="268"/>
      <c r="E1671" s="268"/>
      <c r="F1671" s="268"/>
      <c r="G1671" s="268"/>
      <c r="H1671" s="269"/>
      <c r="I1671" s="270"/>
    </row>
    <row r="1672" spans="2:9" ht="24" customHeight="1" x14ac:dyDescent="0.2">
      <c r="B1672" s="267"/>
      <c r="C1672" s="268"/>
      <c r="D1672" s="268"/>
      <c r="E1672" s="268"/>
      <c r="F1672" s="268"/>
      <c r="G1672" s="268"/>
      <c r="H1672" s="269"/>
      <c r="I1672" s="270"/>
    </row>
    <row r="1673" spans="2:9" ht="24" customHeight="1" x14ac:dyDescent="0.2">
      <c r="B1673" s="267"/>
      <c r="C1673" s="268"/>
      <c r="D1673" s="268"/>
      <c r="E1673" s="268"/>
      <c r="F1673" s="268"/>
      <c r="G1673" s="268"/>
      <c r="H1673" s="269"/>
      <c r="I1673" s="270"/>
    </row>
    <row r="1674" spans="2:9" ht="24" customHeight="1" x14ac:dyDescent="0.2">
      <c r="B1674" s="267"/>
      <c r="C1674" s="268"/>
      <c r="D1674" s="268"/>
      <c r="E1674" s="268"/>
      <c r="F1674" s="268"/>
      <c r="G1674" s="268"/>
      <c r="H1674" s="269"/>
      <c r="I1674" s="270"/>
    </row>
    <row r="1675" spans="2:9" ht="24" customHeight="1" x14ac:dyDescent="0.2">
      <c r="B1675" s="267"/>
      <c r="C1675" s="268"/>
      <c r="D1675" s="268"/>
      <c r="E1675" s="268"/>
      <c r="F1675" s="268"/>
      <c r="G1675" s="268"/>
      <c r="H1675" s="269"/>
      <c r="I1675" s="270"/>
    </row>
    <row r="1676" spans="2:9" ht="24" customHeight="1" x14ac:dyDescent="0.2">
      <c r="B1676" s="267"/>
      <c r="C1676" s="268"/>
      <c r="D1676" s="268"/>
      <c r="E1676" s="268"/>
      <c r="F1676" s="268"/>
      <c r="G1676" s="268"/>
      <c r="H1676" s="269"/>
      <c r="I1676" s="270"/>
    </row>
    <row r="1677" spans="2:9" ht="24" customHeight="1" x14ac:dyDescent="0.2">
      <c r="B1677" s="267"/>
      <c r="C1677" s="268"/>
      <c r="D1677" s="268"/>
      <c r="E1677" s="268"/>
      <c r="F1677" s="268"/>
      <c r="G1677" s="268"/>
      <c r="H1677" s="269"/>
      <c r="I1677" s="270"/>
    </row>
    <row r="1678" spans="2:9" ht="24" customHeight="1" x14ac:dyDescent="0.2">
      <c r="B1678" s="267"/>
      <c r="C1678" s="268"/>
      <c r="D1678" s="268"/>
      <c r="E1678" s="268"/>
      <c r="F1678" s="268"/>
      <c r="G1678" s="268"/>
      <c r="H1678" s="269"/>
      <c r="I1678" s="270"/>
    </row>
    <row r="1679" spans="2:9" ht="24" customHeight="1" x14ac:dyDescent="0.2">
      <c r="B1679" s="267"/>
      <c r="C1679" s="268"/>
      <c r="D1679" s="268"/>
      <c r="E1679" s="268"/>
      <c r="F1679" s="268"/>
      <c r="G1679" s="268"/>
      <c r="H1679" s="269"/>
      <c r="I1679" s="270"/>
    </row>
    <row r="1680" spans="2:9" ht="24" customHeight="1" x14ac:dyDescent="0.2">
      <c r="B1680" s="267"/>
      <c r="C1680" s="268"/>
      <c r="D1680" s="268"/>
      <c r="E1680" s="268"/>
      <c r="F1680" s="268"/>
      <c r="G1680" s="268"/>
      <c r="H1680" s="269"/>
      <c r="I1680" s="270"/>
    </row>
    <row r="1681" spans="2:9" ht="24" customHeight="1" x14ac:dyDescent="0.2">
      <c r="B1681" s="267"/>
      <c r="C1681" s="268"/>
      <c r="D1681" s="268"/>
      <c r="E1681" s="268"/>
      <c r="F1681" s="268"/>
      <c r="G1681" s="268"/>
      <c r="H1681" s="269"/>
      <c r="I1681" s="270"/>
    </row>
    <row r="1682" spans="2:9" ht="24" customHeight="1" x14ac:dyDescent="0.2">
      <c r="B1682" s="267"/>
      <c r="C1682" s="268"/>
      <c r="D1682" s="268"/>
      <c r="E1682" s="268"/>
      <c r="F1682" s="268"/>
      <c r="G1682" s="268"/>
      <c r="H1682" s="269"/>
      <c r="I1682" s="270"/>
    </row>
    <row r="1683" spans="2:9" ht="24" customHeight="1" x14ac:dyDescent="0.2">
      <c r="B1683" s="267"/>
      <c r="C1683" s="268"/>
      <c r="D1683" s="268"/>
      <c r="E1683" s="268"/>
      <c r="F1683" s="268"/>
      <c r="G1683" s="268"/>
      <c r="H1683" s="269"/>
      <c r="I1683" s="270"/>
    </row>
    <row r="1684" spans="2:9" ht="24" customHeight="1" x14ac:dyDescent="0.2">
      <c r="B1684" s="267"/>
      <c r="C1684" s="268"/>
      <c r="D1684" s="268"/>
      <c r="E1684" s="268"/>
      <c r="F1684" s="268"/>
      <c r="G1684" s="268"/>
      <c r="H1684" s="269"/>
      <c r="I1684" s="270"/>
    </row>
    <row r="1685" spans="2:9" ht="24" customHeight="1" x14ac:dyDescent="0.2">
      <c r="B1685" s="267"/>
      <c r="C1685" s="268"/>
      <c r="D1685" s="268"/>
      <c r="E1685" s="268"/>
      <c r="F1685" s="268"/>
      <c r="G1685" s="268"/>
      <c r="H1685" s="269"/>
      <c r="I1685" s="270"/>
    </row>
    <row r="1686" spans="2:9" ht="24" customHeight="1" x14ac:dyDescent="0.2">
      <c r="B1686" s="267"/>
      <c r="C1686" s="268"/>
      <c r="D1686" s="268"/>
      <c r="E1686" s="268"/>
      <c r="F1686" s="268"/>
      <c r="G1686" s="268"/>
      <c r="H1686" s="269"/>
      <c r="I1686" s="270"/>
    </row>
    <row r="1687" spans="2:9" ht="24" customHeight="1" x14ac:dyDescent="0.2">
      <c r="B1687" s="267"/>
      <c r="C1687" s="268"/>
      <c r="D1687" s="268"/>
      <c r="E1687" s="268"/>
      <c r="F1687" s="268"/>
      <c r="G1687" s="268"/>
      <c r="H1687" s="269"/>
      <c r="I1687" s="270"/>
    </row>
    <row r="1688" spans="2:9" ht="24" customHeight="1" x14ac:dyDescent="0.2">
      <c r="B1688" s="267"/>
      <c r="C1688" s="268"/>
      <c r="D1688" s="268"/>
      <c r="E1688" s="268"/>
      <c r="F1688" s="268"/>
      <c r="G1688" s="268"/>
      <c r="H1688" s="269"/>
      <c r="I1688" s="270"/>
    </row>
    <row r="1689" spans="2:9" ht="24" customHeight="1" x14ac:dyDescent="0.2">
      <c r="B1689" s="267"/>
      <c r="C1689" s="268"/>
      <c r="D1689" s="268"/>
      <c r="E1689" s="268"/>
      <c r="F1689" s="268"/>
      <c r="G1689" s="268"/>
      <c r="H1689" s="269"/>
      <c r="I1689" s="270"/>
    </row>
    <row r="1690" spans="2:9" ht="24" customHeight="1" x14ac:dyDescent="0.2">
      <c r="B1690" s="267"/>
      <c r="C1690" s="268"/>
      <c r="D1690" s="268"/>
      <c r="E1690" s="268"/>
      <c r="F1690" s="268"/>
      <c r="G1690" s="268"/>
      <c r="H1690" s="269"/>
      <c r="I1690" s="270"/>
    </row>
    <row r="1691" spans="2:9" ht="24" customHeight="1" x14ac:dyDescent="0.2">
      <c r="B1691" s="267"/>
      <c r="C1691" s="268"/>
      <c r="D1691" s="268"/>
      <c r="E1691" s="268"/>
      <c r="F1691" s="268"/>
      <c r="G1691" s="268"/>
      <c r="H1691" s="269"/>
      <c r="I1691" s="270"/>
    </row>
    <row r="1692" spans="2:9" ht="24" customHeight="1" x14ac:dyDescent="0.2">
      <c r="B1692" s="267"/>
      <c r="C1692" s="268"/>
      <c r="D1692" s="268"/>
      <c r="E1692" s="268"/>
      <c r="F1692" s="268"/>
      <c r="G1692" s="268"/>
      <c r="H1692" s="269"/>
      <c r="I1692" s="270"/>
    </row>
    <row r="1693" spans="2:9" ht="24" customHeight="1" x14ac:dyDescent="0.2">
      <c r="B1693" s="267"/>
      <c r="C1693" s="268"/>
      <c r="D1693" s="268"/>
      <c r="E1693" s="268"/>
      <c r="F1693" s="268"/>
      <c r="G1693" s="268"/>
      <c r="H1693" s="269"/>
      <c r="I1693" s="270"/>
    </row>
    <row r="1694" spans="2:9" ht="24" customHeight="1" x14ac:dyDescent="0.2">
      <c r="B1694" s="267"/>
      <c r="C1694" s="268"/>
      <c r="D1694" s="268"/>
      <c r="E1694" s="268"/>
      <c r="F1694" s="268"/>
      <c r="G1694" s="268"/>
      <c r="H1694" s="269"/>
      <c r="I1694" s="270"/>
    </row>
    <row r="1695" spans="2:9" ht="24" customHeight="1" x14ac:dyDescent="0.2">
      <c r="B1695" s="267"/>
      <c r="C1695" s="268"/>
      <c r="D1695" s="268"/>
      <c r="E1695" s="268"/>
      <c r="F1695" s="268"/>
      <c r="G1695" s="268"/>
      <c r="H1695" s="269"/>
      <c r="I1695" s="270"/>
    </row>
    <row r="1696" spans="2:9" ht="24" customHeight="1" x14ac:dyDescent="0.2">
      <c r="B1696" s="267"/>
      <c r="C1696" s="268"/>
      <c r="D1696" s="268"/>
      <c r="E1696" s="268"/>
      <c r="F1696" s="268"/>
      <c r="G1696" s="268"/>
      <c r="H1696" s="269"/>
      <c r="I1696" s="270"/>
    </row>
    <row r="1697" spans="2:9" ht="24" customHeight="1" x14ac:dyDescent="0.2">
      <c r="B1697" s="267"/>
      <c r="C1697" s="268"/>
      <c r="D1697" s="268"/>
      <c r="E1697" s="268"/>
      <c r="F1697" s="268"/>
      <c r="G1697" s="268"/>
      <c r="H1697" s="269"/>
      <c r="I1697" s="270"/>
    </row>
    <row r="1698" spans="2:9" ht="24" customHeight="1" x14ac:dyDescent="0.2">
      <c r="B1698" s="267"/>
      <c r="C1698" s="268"/>
      <c r="D1698" s="268"/>
      <c r="E1698" s="268"/>
      <c r="F1698" s="268"/>
      <c r="G1698" s="268"/>
      <c r="H1698" s="269"/>
      <c r="I1698" s="270"/>
    </row>
    <row r="1699" spans="2:9" ht="24" customHeight="1" x14ac:dyDescent="0.2">
      <c r="B1699" s="267"/>
      <c r="C1699" s="268"/>
      <c r="D1699" s="268"/>
      <c r="E1699" s="268"/>
      <c r="F1699" s="268"/>
      <c r="G1699" s="268"/>
      <c r="H1699" s="269"/>
      <c r="I1699" s="270"/>
    </row>
    <row r="1700" spans="2:9" ht="24" customHeight="1" x14ac:dyDescent="0.2">
      <c r="B1700" s="267"/>
      <c r="C1700" s="268"/>
      <c r="D1700" s="268"/>
      <c r="E1700" s="268"/>
      <c r="F1700" s="268"/>
      <c r="G1700" s="268"/>
      <c r="H1700" s="269"/>
      <c r="I1700" s="270"/>
    </row>
    <row r="1701" spans="2:9" ht="24" customHeight="1" x14ac:dyDescent="0.2">
      <c r="B1701" s="267"/>
      <c r="C1701" s="268"/>
      <c r="D1701" s="268"/>
      <c r="E1701" s="268"/>
      <c r="F1701" s="268"/>
      <c r="G1701" s="268"/>
      <c r="H1701" s="269"/>
      <c r="I1701" s="270"/>
    </row>
    <row r="1702" spans="2:9" ht="24" customHeight="1" x14ac:dyDescent="0.2">
      <c r="B1702" s="267"/>
      <c r="C1702" s="268"/>
      <c r="D1702" s="268"/>
      <c r="E1702" s="268"/>
      <c r="F1702" s="268"/>
      <c r="G1702" s="268"/>
      <c r="H1702" s="269"/>
      <c r="I1702" s="270"/>
    </row>
    <row r="1703" spans="2:9" ht="24" customHeight="1" x14ac:dyDescent="0.2">
      <c r="B1703" s="267"/>
      <c r="C1703" s="268"/>
      <c r="D1703" s="268"/>
      <c r="E1703" s="268"/>
      <c r="F1703" s="268"/>
      <c r="G1703" s="268"/>
      <c r="H1703" s="269"/>
      <c r="I1703" s="270"/>
    </row>
    <row r="1704" spans="2:9" ht="24" customHeight="1" x14ac:dyDescent="0.2">
      <c r="B1704" s="267"/>
      <c r="C1704" s="268"/>
      <c r="D1704" s="268"/>
      <c r="E1704" s="268"/>
      <c r="F1704" s="268"/>
      <c r="G1704" s="268"/>
      <c r="H1704" s="269"/>
      <c r="I1704" s="270"/>
    </row>
    <row r="1705" spans="2:9" ht="24" customHeight="1" x14ac:dyDescent="0.2">
      <c r="B1705" s="267"/>
      <c r="C1705" s="268"/>
      <c r="D1705" s="268"/>
      <c r="E1705" s="268"/>
      <c r="F1705" s="268"/>
      <c r="G1705" s="268"/>
      <c r="H1705" s="269"/>
      <c r="I1705" s="270"/>
    </row>
    <row r="1706" spans="2:9" ht="24" customHeight="1" x14ac:dyDescent="0.2">
      <c r="B1706" s="267"/>
      <c r="C1706" s="268"/>
      <c r="D1706" s="268"/>
      <c r="E1706" s="268"/>
      <c r="F1706" s="268"/>
      <c r="G1706" s="268"/>
      <c r="H1706" s="269"/>
      <c r="I1706" s="270"/>
    </row>
    <row r="1707" spans="2:9" ht="24" customHeight="1" x14ac:dyDescent="0.2">
      <c r="B1707" s="267"/>
      <c r="C1707" s="268"/>
      <c r="D1707" s="268"/>
      <c r="E1707" s="268"/>
      <c r="F1707" s="268"/>
      <c r="G1707" s="268"/>
      <c r="H1707" s="269"/>
      <c r="I1707" s="270"/>
    </row>
    <row r="1708" spans="2:9" ht="24" customHeight="1" x14ac:dyDescent="0.2">
      <c r="B1708" s="267"/>
      <c r="C1708" s="268"/>
      <c r="D1708" s="268"/>
      <c r="E1708" s="268"/>
      <c r="F1708" s="268"/>
      <c r="G1708" s="268"/>
      <c r="H1708" s="269"/>
      <c r="I1708" s="270"/>
    </row>
    <row r="1709" spans="2:9" ht="24" customHeight="1" x14ac:dyDescent="0.2">
      <c r="B1709" s="267"/>
      <c r="C1709" s="268"/>
      <c r="D1709" s="268"/>
      <c r="E1709" s="268"/>
      <c r="F1709" s="268"/>
      <c r="G1709" s="268"/>
      <c r="H1709" s="269"/>
      <c r="I1709" s="270"/>
    </row>
    <row r="1710" spans="2:9" ht="24" customHeight="1" x14ac:dyDescent="0.2">
      <c r="B1710" s="267"/>
      <c r="C1710" s="268"/>
      <c r="D1710" s="268"/>
      <c r="E1710" s="268"/>
      <c r="F1710" s="268"/>
      <c r="G1710" s="268"/>
      <c r="H1710" s="269"/>
      <c r="I1710" s="270"/>
    </row>
    <row r="1711" spans="2:9" ht="24" customHeight="1" x14ac:dyDescent="0.2">
      <c r="B1711" s="267"/>
      <c r="C1711" s="268"/>
      <c r="D1711" s="268"/>
      <c r="E1711" s="268"/>
      <c r="F1711" s="268"/>
      <c r="G1711" s="268"/>
      <c r="H1711" s="269"/>
      <c r="I1711" s="270"/>
    </row>
    <row r="1712" spans="2:9" ht="24" customHeight="1" x14ac:dyDescent="0.2">
      <c r="B1712" s="267"/>
      <c r="C1712" s="268"/>
      <c r="D1712" s="268"/>
      <c r="E1712" s="268"/>
      <c r="F1712" s="268"/>
      <c r="G1712" s="268"/>
      <c r="H1712" s="269"/>
      <c r="I1712" s="270"/>
    </row>
    <row r="1713" spans="2:9" ht="24" customHeight="1" x14ac:dyDescent="0.2">
      <c r="B1713" s="267"/>
      <c r="C1713" s="268"/>
      <c r="D1713" s="268"/>
      <c r="E1713" s="268"/>
      <c r="F1713" s="268"/>
      <c r="G1713" s="268"/>
      <c r="H1713" s="269"/>
      <c r="I1713" s="270"/>
    </row>
    <row r="1714" spans="2:9" ht="24" customHeight="1" x14ac:dyDescent="0.2">
      <c r="B1714" s="267"/>
      <c r="C1714" s="268"/>
      <c r="D1714" s="268"/>
      <c r="E1714" s="268"/>
      <c r="F1714" s="268"/>
      <c r="G1714" s="268"/>
      <c r="H1714" s="269"/>
      <c r="I1714" s="270"/>
    </row>
    <row r="1715" spans="2:9" ht="24" customHeight="1" x14ac:dyDescent="0.2">
      <c r="B1715" s="267"/>
      <c r="C1715" s="268"/>
      <c r="D1715" s="268"/>
      <c r="E1715" s="268"/>
      <c r="F1715" s="268"/>
      <c r="G1715" s="268"/>
      <c r="H1715" s="269"/>
      <c r="I1715" s="270"/>
    </row>
    <row r="1716" spans="2:9" ht="24" customHeight="1" x14ac:dyDescent="0.2">
      <c r="B1716" s="267"/>
      <c r="C1716" s="268"/>
      <c r="D1716" s="268"/>
      <c r="E1716" s="268"/>
      <c r="F1716" s="268"/>
      <c r="G1716" s="268"/>
      <c r="H1716" s="269"/>
      <c r="I1716" s="270"/>
    </row>
    <row r="1717" spans="2:9" ht="24" customHeight="1" x14ac:dyDescent="0.2">
      <c r="B1717" s="267"/>
      <c r="C1717" s="268"/>
      <c r="D1717" s="268"/>
      <c r="E1717" s="268"/>
      <c r="F1717" s="268"/>
      <c r="G1717" s="268"/>
      <c r="H1717" s="269"/>
      <c r="I1717" s="270"/>
    </row>
    <row r="1718" spans="2:9" ht="24" customHeight="1" x14ac:dyDescent="0.2">
      <c r="B1718" s="267"/>
      <c r="C1718" s="268"/>
      <c r="D1718" s="268"/>
      <c r="E1718" s="268"/>
      <c r="F1718" s="268"/>
      <c r="G1718" s="268"/>
      <c r="H1718" s="269"/>
      <c r="I1718" s="270"/>
    </row>
    <row r="1719" spans="2:9" ht="24" customHeight="1" x14ac:dyDescent="0.2">
      <c r="B1719" s="267"/>
      <c r="C1719" s="268"/>
      <c r="D1719" s="268"/>
      <c r="E1719" s="268"/>
      <c r="F1719" s="268"/>
      <c r="G1719" s="268"/>
      <c r="H1719" s="269"/>
      <c r="I1719" s="270"/>
    </row>
    <row r="1720" spans="2:9" ht="24" customHeight="1" x14ac:dyDescent="0.2">
      <c r="B1720" s="267"/>
      <c r="C1720" s="268"/>
      <c r="D1720" s="268"/>
      <c r="E1720" s="268"/>
      <c r="F1720" s="268"/>
      <c r="G1720" s="268"/>
      <c r="H1720" s="269"/>
      <c r="I1720" s="270"/>
    </row>
    <row r="1721" spans="2:9" ht="24" customHeight="1" x14ac:dyDescent="0.2">
      <c r="B1721" s="267"/>
      <c r="C1721" s="268"/>
      <c r="D1721" s="268"/>
      <c r="E1721" s="268"/>
      <c r="F1721" s="268"/>
      <c r="G1721" s="268"/>
      <c r="H1721" s="269"/>
      <c r="I1721" s="270"/>
    </row>
    <row r="1722" spans="2:9" ht="24" customHeight="1" x14ac:dyDescent="0.2">
      <c r="B1722" s="267"/>
      <c r="C1722" s="268"/>
      <c r="D1722" s="268"/>
      <c r="E1722" s="268"/>
      <c r="F1722" s="268"/>
      <c r="G1722" s="268"/>
      <c r="H1722" s="269"/>
      <c r="I1722" s="270"/>
    </row>
    <row r="1723" spans="2:9" ht="24" customHeight="1" x14ac:dyDescent="0.2">
      <c r="B1723" s="267"/>
      <c r="C1723" s="268"/>
      <c r="D1723" s="268"/>
      <c r="E1723" s="268"/>
      <c r="F1723" s="268"/>
      <c r="G1723" s="268"/>
      <c r="H1723" s="269"/>
      <c r="I1723" s="270"/>
    </row>
    <row r="1724" spans="2:9" ht="24" customHeight="1" x14ac:dyDescent="0.2">
      <c r="B1724" s="267"/>
      <c r="C1724" s="268"/>
      <c r="D1724" s="268"/>
      <c r="E1724" s="268"/>
      <c r="F1724" s="268"/>
      <c r="G1724" s="268"/>
      <c r="H1724" s="269"/>
      <c r="I1724" s="270"/>
    </row>
    <row r="1725" spans="2:9" ht="24" customHeight="1" x14ac:dyDescent="0.2">
      <c r="B1725" s="267"/>
      <c r="C1725" s="268"/>
      <c r="D1725" s="268"/>
      <c r="E1725" s="268"/>
      <c r="F1725" s="268"/>
      <c r="G1725" s="268"/>
      <c r="H1725" s="269"/>
      <c r="I1725" s="270"/>
    </row>
    <row r="1726" spans="2:9" ht="24" customHeight="1" x14ac:dyDescent="0.2">
      <c r="B1726" s="267"/>
      <c r="C1726" s="268"/>
      <c r="D1726" s="268"/>
      <c r="E1726" s="268"/>
      <c r="F1726" s="268"/>
      <c r="G1726" s="268"/>
      <c r="H1726" s="269"/>
      <c r="I1726" s="270"/>
    </row>
    <row r="1727" spans="2:9" ht="24" customHeight="1" x14ac:dyDescent="0.2">
      <c r="B1727" s="267"/>
      <c r="C1727" s="268"/>
      <c r="D1727" s="268"/>
      <c r="E1727" s="268"/>
      <c r="F1727" s="268"/>
      <c r="G1727" s="268"/>
      <c r="H1727" s="269"/>
      <c r="I1727" s="270"/>
    </row>
    <row r="1728" spans="2:9" ht="24" customHeight="1" x14ac:dyDescent="0.2">
      <c r="B1728" s="267"/>
      <c r="C1728" s="268"/>
      <c r="D1728" s="268"/>
      <c r="E1728" s="268"/>
      <c r="F1728" s="268"/>
      <c r="G1728" s="268"/>
      <c r="H1728" s="269"/>
      <c r="I1728" s="270"/>
    </row>
    <row r="1729" spans="2:9" ht="24" customHeight="1" x14ac:dyDescent="0.2">
      <c r="B1729" s="267"/>
      <c r="C1729" s="268"/>
      <c r="D1729" s="268"/>
      <c r="E1729" s="268"/>
      <c r="F1729" s="268"/>
      <c r="G1729" s="268"/>
      <c r="H1729" s="269"/>
      <c r="I1729" s="270"/>
    </row>
    <row r="1730" spans="2:9" ht="24" customHeight="1" x14ac:dyDescent="0.2">
      <c r="B1730" s="267"/>
      <c r="C1730" s="268"/>
      <c r="D1730" s="268"/>
      <c r="E1730" s="268"/>
      <c r="F1730" s="268"/>
      <c r="G1730" s="268"/>
      <c r="H1730" s="269"/>
      <c r="I1730" s="270"/>
    </row>
    <row r="1731" spans="2:9" ht="24" customHeight="1" x14ac:dyDescent="0.2">
      <c r="B1731" s="267"/>
      <c r="C1731" s="268"/>
      <c r="D1731" s="268"/>
      <c r="E1731" s="268"/>
      <c r="F1731" s="268"/>
      <c r="G1731" s="268"/>
      <c r="H1731" s="269"/>
      <c r="I1731" s="270"/>
    </row>
    <row r="1732" spans="2:9" ht="24" customHeight="1" x14ac:dyDescent="0.2">
      <c r="B1732" s="267"/>
      <c r="C1732" s="268"/>
      <c r="D1732" s="268"/>
      <c r="E1732" s="268"/>
      <c r="F1732" s="268"/>
      <c r="G1732" s="268"/>
      <c r="H1732" s="269"/>
      <c r="I1732" s="270"/>
    </row>
    <row r="1733" spans="2:9" ht="24" customHeight="1" x14ac:dyDescent="0.2">
      <c r="B1733" s="267"/>
      <c r="C1733" s="268"/>
      <c r="D1733" s="268"/>
      <c r="E1733" s="268"/>
      <c r="F1733" s="268"/>
      <c r="G1733" s="268"/>
      <c r="H1733" s="269"/>
      <c r="I1733" s="270"/>
    </row>
    <row r="1734" spans="2:9" ht="24" customHeight="1" x14ac:dyDescent="0.2">
      <c r="B1734" s="267"/>
      <c r="C1734" s="268"/>
      <c r="D1734" s="268"/>
      <c r="E1734" s="268"/>
      <c r="F1734" s="268"/>
      <c r="G1734" s="268"/>
      <c r="H1734" s="269"/>
      <c r="I1734" s="270"/>
    </row>
    <row r="1735" spans="2:9" ht="24" customHeight="1" x14ac:dyDescent="0.2">
      <c r="B1735" s="267"/>
      <c r="C1735" s="268"/>
      <c r="D1735" s="268"/>
      <c r="E1735" s="268"/>
      <c r="F1735" s="268"/>
      <c r="G1735" s="268"/>
      <c r="H1735" s="269"/>
      <c r="I1735" s="270"/>
    </row>
    <row r="1736" spans="2:9" ht="24" customHeight="1" x14ac:dyDescent="0.2">
      <c r="B1736" s="267"/>
      <c r="C1736" s="268"/>
      <c r="D1736" s="268"/>
      <c r="E1736" s="268"/>
      <c r="F1736" s="268"/>
      <c r="G1736" s="268"/>
      <c r="H1736" s="269"/>
      <c r="I1736" s="270"/>
    </row>
    <row r="1737" spans="2:9" ht="24" customHeight="1" x14ac:dyDescent="0.2">
      <c r="B1737" s="267"/>
      <c r="C1737" s="268"/>
      <c r="D1737" s="268"/>
      <c r="E1737" s="268"/>
      <c r="F1737" s="268"/>
      <c r="G1737" s="268"/>
      <c r="H1737" s="269"/>
      <c r="I1737" s="270"/>
    </row>
    <row r="1738" spans="2:9" ht="24" customHeight="1" x14ac:dyDescent="0.2">
      <c r="B1738" s="267"/>
      <c r="C1738" s="268"/>
      <c r="D1738" s="268"/>
      <c r="E1738" s="268"/>
      <c r="F1738" s="268"/>
      <c r="G1738" s="268"/>
      <c r="H1738" s="269"/>
      <c r="I1738" s="270"/>
    </row>
    <row r="1739" spans="2:9" ht="24" customHeight="1" x14ac:dyDescent="0.2">
      <c r="B1739" s="267"/>
      <c r="C1739" s="268"/>
      <c r="D1739" s="268"/>
      <c r="E1739" s="268"/>
      <c r="F1739" s="268"/>
      <c r="G1739" s="268"/>
      <c r="H1739" s="269"/>
      <c r="I1739" s="270"/>
    </row>
    <row r="1740" spans="2:9" ht="24" customHeight="1" x14ac:dyDescent="0.2">
      <c r="B1740" s="267"/>
      <c r="C1740" s="268"/>
      <c r="D1740" s="268"/>
      <c r="E1740" s="268"/>
      <c r="F1740" s="268"/>
      <c r="G1740" s="268"/>
      <c r="H1740" s="269"/>
      <c r="I1740" s="270"/>
    </row>
    <row r="1741" spans="2:9" ht="24" customHeight="1" x14ac:dyDescent="0.2">
      <c r="B1741" s="267"/>
      <c r="C1741" s="268"/>
      <c r="D1741" s="268"/>
      <c r="E1741" s="268"/>
      <c r="F1741" s="268"/>
      <c r="G1741" s="268"/>
      <c r="H1741" s="269"/>
      <c r="I1741" s="270"/>
    </row>
    <row r="1742" spans="2:9" ht="24" customHeight="1" x14ac:dyDescent="0.2">
      <c r="B1742" s="267"/>
      <c r="C1742" s="268"/>
      <c r="D1742" s="268"/>
      <c r="E1742" s="268"/>
      <c r="F1742" s="268"/>
      <c r="G1742" s="268"/>
      <c r="H1742" s="269"/>
      <c r="I1742" s="270"/>
    </row>
    <row r="1743" spans="2:9" ht="24" customHeight="1" x14ac:dyDescent="0.2">
      <c r="B1743" s="267"/>
      <c r="C1743" s="268"/>
      <c r="D1743" s="268"/>
      <c r="E1743" s="268"/>
      <c r="F1743" s="268"/>
      <c r="G1743" s="268"/>
      <c r="H1743" s="269"/>
      <c r="I1743" s="270"/>
    </row>
    <row r="1744" spans="2:9" ht="24" customHeight="1" x14ac:dyDescent="0.2">
      <c r="B1744" s="267"/>
      <c r="C1744" s="268"/>
      <c r="D1744" s="268"/>
      <c r="E1744" s="268"/>
      <c r="F1744" s="268"/>
      <c r="G1744" s="268"/>
      <c r="H1744" s="269"/>
      <c r="I1744" s="270"/>
    </row>
    <row r="1745" spans="2:9" ht="24" customHeight="1" x14ac:dyDescent="0.2">
      <c r="B1745" s="267"/>
      <c r="C1745" s="268"/>
      <c r="D1745" s="268"/>
      <c r="E1745" s="268"/>
      <c r="F1745" s="268"/>
      <c r="G1745" s="268"/>
      <c r="H1745" s="269"/>
      <c r="I1745" s="270"/>
    </row>
    <row r="1746" spans="2:9" ht="24" customHeight="1" x14ac:dyDescent="0.2">
      <c r="B1746" s="267"/>
      <c r="C1746" s="268"/>
      <c r="D1746" s="268"/>
      <c r="E1746" s="268"/>
      <c r="F1746" s="268"/>
      <c r="G1746" s="268"/>
      <c r="H1746" s="269"/>
      <c r="I1746" s="270"/>
    </row>
    <row r="1747" spans="2:9" ht="24" customHeight="1" x14ac:dyDescent="0.2">
      <c r="B1747" s="267"/>
      <c r="C1747" s="268"/>
      <c r="D1747" s="268"/>
      <c r="E1747" s="268"/>
      <c r="F1747" s="268"/>
      <c r="G1747" s="268"/>
      <c r="H1747" s="269"/>
      <c r="I1747" s="270"/>
    </row>
    <row r="1748" spans="2:9" ht="24" customHeight="1" x14ac:dyDescent="0.2">
      <c r="B1748" s="267"/>
      <c r="C1748" s="268"/>
      <c r="D1748" s="268"/>
      <c r="E1748" s="268"/>
      <c r="F1748" s="268"/>
      <c r="G1748" s="268"/>
      <c r="H1748" s="269"/>
      <c r="I1748" s="270"/>
    </row>
    <row r="1749" spans="2:9" ht="24" customHeight="1" x14ac:dyDescent="0.2">
      <c r="B1749" s="267"/>
      <c r="C1749" s="268"/>
      <c r="D1749" s="268"/>
      <c r="E1749" s="268"/>
      <c r="F1749" s="268"/>
      <c r="G1749" s="268"/>
      <c r="H1749" s="269"/>
      <c r="I1749" s="270"/>
    </row>
    <row r="1750" spans="2:9" ht="24" customHeight="1" x14ac:dyDescent="0.2">
      <c r="B1750" s="267"/>
      <c r="C1750" s="268"/>
      <c r="D1750" s="268"/>
      <c r="E1750" s="268"/>
      <c r="F1750" s="268"/>
      <c r="G1750" s="268"/>
      <c r="H1750" s="269"/>
      <c r="I1750" s="270"/>
    </row>
    <row r="1751" spans="2:9" ht="24" customHeight="1" x14ac:dyDescent="0.2">
      <c r="B1751" s="267"/>
      <c r="C1751" s="268"/>
      <c r="D1751" s="268"/>
      <c r="E1751" s="268"/>
      <c r="F1751" s="268"/>
      <c r="G1751" s="268"/>
      <c r="H1751" s="269"/>
      <c r="I1751" s="270"/>
    </row>
    <row r="1752" spans="2:9" ht="24" customHeight="1" x14ac:dyDescent="0.2">
      <c r="B1752" s="267"/>
      <c r="C1752" s="268"/>
      <c r="D1752" s="268"/>
      <c r="E1752" s="268"/>
      <c r="F1752" s="268"/>
      <c r="G1752" s="268"/>
      <c r="H1752" s="269"/>
      <c r="I1752" s="270"/>
    </row>
    <row r="1753" spans="2:9" ht="24" customHeight="1" x14ac:dyDescent="0.2">
      <c r="B1753" s="267"/>
      <c r="C1753" s="268"/>
      <c r="D1753" s="268"/>
      <c r="E1753" s="268"/>
      <c r="F1753" s="268"/>
      <c r="G1753" s="268"/>
      <c r="H1753" s="269"/>
      <c r="I1753" s="270"/>
    </row>
    <row r="1754" spans="2:9" ht="24" customHeight="1" x14ac:dyDescent="0.2">
      <c r="B1754" s="267"/>
      <c r="C1754" s="268"/>
      <c r="D1754" s="268"/>
      <c r="E1754" s="268"/>
      <c r="F1754" s="268"/>
      <c r="G1754" s="268"/>
      <c r="H1754" s="269"/>
      <c r="I1754" s="270"/>
    </row>
    <row r="1755" spans="2:9" ht="24" customHeight="1" x14ac:dyDescent="0.2">
      <c r="B1755" s="267"/>
      <c r="C1755" s="268"/>
      <c r="D1755" s="268"/>
      <c r="E1755" s="268"/>
      <c r="F1755" s="268"/>
      <c r="G1755" s="268"/>
      <c r="H1755" s="269"/>
      <c r="I1755" s="270"/>
    </row>
    <row r="1756" spans="2:9" ht="24" customHeight="1" x14ac:dyDescent="0.2">
      <c r="B1756" s="267"/>
      <c r="C1756" s="268"/>
      <c r="D1756" s="268"/>
      <c r="E1756" s="268"/>
      <c r="F1756" s="268"/>
      <c r="G1756" s="268"/>
      <c r="H1756" s="269"/>
      <c r="I1756" s="270"/>
    </row>
    <row r="1757" spans="2:9" ht="24" customHeight="1" x14ac:dyDescent="0.2">
      <c r="B1757" s="267"/>
      <c r="C1757" s="268"/>
      <c r="D1757" s="268"/>
      <c r="E1757" s="268"/>
      <c r="F1757" s="268"/>
      <c r="G1757" s="268"/>
      <c r="H1757" s="269"/>
      <c r="I1757" s="270"/>
    </row>
    <row r="1758" spans="2:9" ht="24" customHeight="1" x14ac:dyDescent="0.2">
      <c r="B1758" s="267"/>
      <c r="C1758" s="268"/>
      <c r="D1758" s="268"/>
      <c r="E1758" s="268"/>
      <c r="F1758" s="268"/>
      <c r="G1758" s="268"/>
      <c r="H1758" s="269"/>
      <c r="I1758" s="270"/>
    </row>
    <row r="1759" spans="2:9" ht="24" customHeight="1" x14ac:dyDescent="0.2">
      <c r="B1759" s="267"/>
      <c r="C1759" s="268"/>
      <c r="D1759" s="268"/>
      <c r="E1759" s="268"/>
      <c r="F1759" s="268"/>
      <c r="G1759" s="268"/>
      <c r="H1759" s="269"/>
      <c r="I1759" s="270"/>
    </row>
    <row r="1760" spans="2:9" ht="24" customHeight="1" x14ac:dyDescent="0.2">
      <c r="B1760" s="267"/>
      <c r="C1760" s="268"/>
      <c r="D1760" s="268"/>
      <c r="E1760" s="268"/>
      <c r="F1760" s="268"/>
      <c r="G1760" s="268"/>
      <c r="H1760" s="269"/>
      <c r="I1760" s="270"/>
    </row>
    <row r="1761" spans="2:9" ht="24" customHeight="1" x14ac:dyDescent="0.2">
      <c r="B1761" s="267"/>
      <c r="C1761" s="268"/>
      <c r="D1761" s="268"/>
      <c r="E1761" s="268"/>
      <c r="F1761" s="268"/>
      <c r="G1761" s="268"/>
      <c r="H1761" s="269"/>
      <c r="I1761" s="270"/>
    </row>
    <row r="1762" spans="2:9" ht="24" customHeight="1" x14ac:dyDescent="0.2">
      <c r="B1762" s="267"/>
      <c r="C1762" s="268"/>
      <c r="D1762" s="268"/>
      <c r="E1762" s="268"/>
      <c r="F1762" s="268"/>
      <c r="G1762" s="268"/>
      <c r="H1762" s="269"/>
      <c r="I1762" s="270"/>
    </row>
    <row r="1763" spans="2:9" ht="24" customHeight="1" x14ac:dyDescent="0.2">
      <c r="B1763" s="267"/>
      <c r="C1763" s="268"/>
      <c r="D1763" s="268"/>
      <c r="E1763" s="268"/>
      <c r="F1763" s="268"/>
      <c r="G1763" s="268"/>
      <c r="H1763" s="269"/>
      <c r="I1763" s="270"/>
    </row>
    <row r="1764" spans="2:9" ht="24" customHeight="1" x14ac:dyDescent="0.2">
      <c r="B1764" s="267"/>
      <c r="C1764" s="268"/>
      <c r="D1764" s="268"/>
      <c r="E1764" s="268"/>
      <c r="F1764" s="268"/>
      <c r="G1764" s="268"/>
      <c r="H1764" s="269"/>
      <c r="I1764" s="270"/>
    </row>
    <row r="1765" spans="2:9" ht="24" customHeight="1" x14ac:dyDescent="0.2">
      <c r="B1765" s="267"/>
      <c r="C1765" s="268"/>
      <c r="D1765" s="268"/>
      <c r="E1765" s="268"/>
      <c r="F1765" s="268"/>
      <c r="G1765" s="268"/>
      <c r="H1765" s="269"/>
      <c r="I1765" s="270"/>
    </row>
    <row r="1766" spans="2:9" ht="24" customHeight="1" x14ac:dyDescent="0.2">
      <c r="B1766" s="267"/>
      <c r="C1766" s="268"/>
      <c r="D1766" s="268"/>
      <c r="E1766" s="268"/>
      <c r="F1766" s="268"/>
      <c r="G1766" s="268"/>
      <c r="H1766" s="269"/>
      <c r="I1766" s="270"/>
    </row>
    <row r="1767" spans="2:9" ht="24" customHeight="1" x14ac:dyDescent="0.2">
      <c r="B1767" s="267"/>
      <c r="C1767" s="268"/>
      <c r="D1767" s="268"/>
      <c r="E1767" s="268"/>
      <c r="F1767" s="268"/>
      <c r="G1767" s="268"/>
      <c r="H1767" s="269"/>
      <c r="I1767" s="270"/>
    </row>
    <row r="1768" spans="2:9" ht="24" customHeight="1" x14ac:dyDescent="0.2">
      <c r="B1768" s="267"/>
      <c r="C1768" s="268"/>
      <c r="D1768" s="268"/>
      <c r="E1768" s="268"/>
      <c r="F1768" s="268"/>
      <c r="G1768" s="268"/>
      <c r="H1768" s="269"/>
      <c r="I1768" s="270"/>
    </row>
    <row r="1769" spans="2:9" ht="24" customHeight="1" x14ac:dyDescent="0.2">
      <c r="B1769" s="267"/>
      <c r="C1769" s="268"/>
      <c r="D1769" s="268"/>
      <c r="E1769" s="268"/>
      <c r="F1769" s="268"/>
      <c r="G1769" s="268"/>
      <c r="H1769" s="269"/>
      <c r="I1769" s="270"/>
    </row>
    <row r="1770" spans="2:9" ht="24" customHeight="1" x14ac:dyDescent="0.2">
      <c r="B1770" s="267"/>
      <c r="C1770" s="268"/>
      <c r="D1770" s="268"/>
      <c r="E1770" s="268"/>
      <c r="F1770" s="268"/>
      <c r="G1770" s="268"/>
      <c r="H1770" s="269"/>
      <c r="I1770" s="270"/>
    </row>
    <row r="1771" spans="2:9" ht="24" customHeight="1" x14ac:dyDescent="0.2">
      <c r="B1771" s="267"/>
      <c r="C1771" s="268"/>
      <c r="D1771" s="268"/>
      <c r="E1771" s="268"/>
      <c r="F1771" s="268"/>
      <c r="G1771" s="268"/>
      <c r="H1771" s="269"/>
      <c r="I1771" s="270"/>
    </row>
    <row r="1772" spans="2:9" ht="24" customHeight="1" x14ac:dyDescent="0.2">
      <c r="B1772" s="267"/>
      <c r="C1772" s="268"/>
      <c r="D1772" s="268"/>
      <c r="E1772" s="268"/>
      <c r="F1772" s="268"/>
      <c r="G1772" s="268"/>
      <c r="H1772" s="269"/>
      <c r="I1772" s="270"/>
    </row>
    <row r="1773" spans="2:9" ht="24" customHeight="1" x14ac:dyDescent="0.2">
      <c r="B1773" s="267"/>
      <c r="C1773" s="268"/>
      <c r="D1773" s="268"/>
      <c r="E1773" s="268"/>
      <c r="F1773" s="268"/>
      <c r="G1773" s="268"/>
      <c r="H1773" s="269"/>
      <c r="I1773" s="270"/>
    </row>
    <row r="1774" spans="2:9" ht="24" customHeight="1" x14ac:dyDescent="0.2">
      <c r="B1774" s="267"/>
      <c r="C1774" s="268"/>
      <c r="D1774" s="268"/>
      <c r="E1774" s="268"/>
      <c r="F1774" s="268"/>
      <c r="G1774" s="268"/>
      <c r="H1774" s="269"/>
      <c r="I1774" s="270"/>
    </row>
    <row r="1775" spans="2:9" ht="24" customHeight="1" x14ac:dyDescent="0.2">
      <c r="B1775" s="267"/>
      <c r="C1775" s="268"/>
      <c r="D1775" s="268"/>
      <c r="E1775" s="268"/>
      <c r="F1775" s="268"/>
      <c r="G1775" s="268"/>
      <c r="H1775" s="269"/>
      <c r="I1775" s="270"/>
    </row>
    <row r="1776" spans="2:9" ht="24" customHeight="1" x14ac:dyDescent="0.2">
      <c r="B1776" s="267"/>
      <c r="C1776" s="268"/>
      <c r="D1776" s="268"/>
      <c r="E1776" s="268"/>
      <c r="F1776" s="268"/>
      <c r="G1776" s="268"/>
      <c r="H1776" s="269"/>
      <c r="I1776" s="270"/>
    </row>
    <row r="1777" spans="2:9" ht="24" customHeight="1" x14ac:dyDescent="0.2">
      <c r="B1777" s="267"/>
      <c r="C1777" s="268"/>
      <c r="D1777" s="268"/>
      <c r="E1777" s="268"/>
      <c r="F1777" s="268"/>
      <c r="G1777" s="268"/>
      <c r="H1777" s="269"/>
      <c r="I1777" s="270"/>
    </row>
    <row r="1778" spans="2:9" ht="24" customHeight="1" x14ac:dyDescent="0.2">
      <c r="B1778" s="267"/>
      <c r="C1778" s="268"/>
      <c r="D1778" s="268"/>
      <c r="E1778" s="268"/>
      <c r="F1778" s="268"/>
      <c r="G1778" s="268"/>
      <c r="H1778" s="269"/>
      <c r="I1778" s="270"/>
    </row>
    <row r="1779" spans="2:9" ht="24" customHeight="1" x14ac:dyDescent="0.2">
      <c r="B1779" s="267"/>
      <c r="C1779" s="268"/>
      <c r="D1779" s="268"/>
      <c r="E1779" s="268"/>
      <c r="F1779" s="268"/>
      <c r="G1779" s="268"/>
      <c r="H1779" s="269"/>
      <c r="I1779" s="270"/>
    </row>
    <row r="1780" spans="2:9" ht="24" customHeight="1" x14ac:dyDescent="0.2">
      <c r="B1780" s="267"/>
      <c r="C1780" s="268"/>
      <c r="D1780" s="268"/>
      <c r="E1780" s="268"/>
      <c r="F1780" s="268"/>
      <c r="G1780" s="268"/>
      <c r="H1780" s="269"/>
      <c r="I1780" s="270"/>
    </row>
    <row r="1781" spans="2:9" ht="24" customHeight="1" x14ac:dyDescent="0.2">
      <c r="B1781" s="267"/>
      <c r="C1781" s="268"/>
      <c r="D1781" s="268"/>
      <c r="E1781" s="268"/>
      <c r="F1781" s="268"/>
      <c r="G1781" s="268"/>
      <c r="H1781" s="269"/>
      <c r="I1781" s="270"/>
    </row>
    <row r="1782" spans="2:9" ht="24" customHeight="1" x14ac:dyDescent="0.2">
      <c r="B1782" s="267"/>
      <c r="C1782" s="268"/>
      <c r="D1782" s="268"/>
      <c r="E1782" s="268"/>
      <c r="F1782" s="268"/>
      <c r="G1782" s="268"/>
      <c r="H1782" s="269"/>
      <c r="I1782" s="270"/>
    </row>
    <row r="1783" spans="2:9" ht="24" customHeight="1" x14ac:dyDescent="0.2">
      <c r="B1783" s="267"/>
      <c r="C1783" s="268"/>
      <c r="D1783" s="268"/>
      <c r="E1783" s="268"/>
      <c r="F1783" s="268"/>
      <c r="G1783" s="268"/>
      <c r="H1783" s="269"/>
      <c r="I1783" s="270"/>
    </row>
    <row r="1784" spans="2:9" ht="24" customHeight="1" x14ac:dyDescent="0.2">
      <c r="B1784" s="267"/>
      <c r="C1784" s="268"/>
      <c r="D1784" s="268"/>
      <c r="E1784" s="268"/>
      <c r="F1784" s="268"/>
      <c r="G1784" s="268"/>
      <c r="H1784" s="269"/>
      <c r="I1784" s="270"/>
    </row>
    <row r="1785" spans="2:9" ht="24" customHeight="1" x14ac:dyDescent="0.2">
      <c r="B1785" s="267"/>
      <c r="C1785" s="268"/>
      <c r="D1785" s="268"/>
      <c r="E1785" s="268"/>
      <c r="F1785" s="268"/>
      <c r="G1785" s="268"/>
      <c r="H1785" s="269"/>
      <c r="I1785" s="270"/>
    </row>
    <row r="1786" spans="2:9" ht="24" customHeight="1" x14ac:dyDescent="0.2">
      <c r="B1786" s="267"/>
      <c r="C1786" s="268"/>
      <c r="D1786" s="268"/>
      <c r="E1786" s="268"/>
      <c r="F1786" s="268"/>
      <c r="G1786" s="268"/>
      <c r="H1786" s="269"/>
      <c r="I1786" s="270"/>
    </row>
    <row r="1787" spans="2:9" ht="24" customHeight="1" x14ac:dyDescent="0.2">
      <c r="B1787" s="267"/>
      <c r="C1787" s="268"/>
      <c r="D1787" s="268"/>
      <c r="E1787" s="268"/>
      <c r="F1787" s="268"/>
      <c r="G1787" s="268"/>
      <c r="H1787" s="269"/>
      <c r="I1787" s="270"/>
    </row>
    <row r="1788" spans="2:9" ht="24" customHeight="1" x14ac:dyDescent="0.2">
      <c r="B1788" s="267"/>
      <c r="C1788" s="268"/>
      <c r="D1788" s="268"/>
      <c r="E1788" s="268"/>
      <c r="F1788" s="268"/>
      <c r="G1788" s="268"/>
      <c r="H1788" s="269"/>
      <c r="I1788" s="270"/>
    </row>
    <row r="1789" spans="2:9" ht="24" customHeight="1" x14ac:dyDescent="0.2">
      <c r="B1789" s="267"/>
      <c r="C1789" s="268"/>
      <c r="D1789" s="268"/>
      <c r="E1789" s="268"/>
      <c r="F1789" s="268"/>
      <c r="G1789" s="268"/>
      <c r="H1789" s="269"/>
      <c r="I1789" s="270"/>
    </row>
    <row r="1790" spans="2:9" ht="24" customHeight="1" x14ac:dyDescent="0.2">
      <c r="B1790" s="267"/>
      <c r="C1790" s="268"/>
      <c r="D1790" s="268"/>
      <c r="E1790" s="268"/>
      <c r="F1790" s="268"/>
      <c r="G1790" s="268"/>
      <c r="H1790" s="269"/>
      <c r="I1790" s="270"/>
    </row>
    <row r="1791" spans="2:9" ht="24" customHeight="1" x14ac:dyDescent="0.2">
      <c r="B1791" s="267"/>
      <c r="C1791" s="268"/>
      <c r="D1791" s="268"/>
      <c r="E1791" s="268"/>
      <c r="F1791" s="268"/>
      <c r="G1791" s="268"/>
      <c r="H1791" s="269"/>
      <c r="I1791" s="270"/>
    </row>
    <row r="1792" spans="2:9" ht="24" customHeight="1" x14ac:dyDescent="0.2">
      <c r="B1792" s="267"/>
      <c r="C1792" s="268"/>
      <c r="D1792" s="268"/>
      <c r="E1792" s="268"/>
      <c r="F1792" s="268"/>
      <c r="G1792" s="268"/>
      <c r="H1792" s="269"/>
      <c r="I1792" s="270"/>
    </row>
    <row r="1793" spans="2:9" ht="24" customHeight="1" x14ac:dyDescent="0.2">
      <c r="B1793" s="267"/>
      <c r="C1793" s="268"/>
      <c r="D1793" s="268"/>
      <c r="E1793" s="268"/>
      <c r="F1793" s="268"/>
      <c r="G1793" s="268"/>
      <c r="H1793" s="269"/>
      <c r="I1793" s="270"/>
    </row>
    <row r="1794" spans="2:9" ht="24" customHeight="1" x14ac:dyDescent="0.2">
      <c r="B1794" s="267"/>
      <c r="C1794" s="268"/>
      <c r="D1794" s="268"/>
      <c r="E1794" s="268"/>
      <c r="F1794" s="268"/>
      <c r="G1794" s="268"/>
      <c r="H1794" s="269"/>
      <c r="I1794" s="270"/>
    </row>
    <row r="1795" spans="2:9" ht="24" customHeight="1" x14ac:dyDescent="0.2">
      <c r="B1795" s="267"/>
      <c r="C1795" s="268"/>
      <c r="D1795" s="268"/>
      <c r="E1795" s="268"/>
      <c r="F1795" s="268"/>
      <c r="G1795" s="268"/>
      <c r="H1795" s="269"/>
      <c r="I1795" s="270"/>
    </row>
    <row r="1796" spans="2:9" ht="24" customHeight="1" x14ac:dyDescent="0.2">
      <c r="B1796" s="267"/>
      <c r="C1796" s="268"/>
      <c r="D1796" s="268"/>
      <c r="E1796" s="268"/>
      <c r="F1796" s="268"/>
      <c r="G1796" s="268"/>
      <c r="H1796" s="269"/>
      <c r="I1796" s="270"/>
    </row>
    <row r="1797" spans="2:9" ht="24" customHeight="1" x14ac:dyDescent="0.2">
      <c r="B1797" s="267"/>
      <c r="C1797" s="268"/>
      <c r="D1797" s="268"/>
      <c r="E1797" s="268"/>
      <c r="F1797" s="268"/>
      <c r="G1797" s="268"/>
      <c r="H1797" s="269"/>
      <c r="I1797" s="270"/>
    </row>
    <row r="1798" spans="2:9" ht="24" customHeight="1" x14ac:dyDescent="0.2">
      <c r="B1798" s="267"/>
      <c r="C1798" s="268"/>
      <c r="D1798" s="268"/>
      <c r="E1798" s="268"/>
      <c r="F1798" s="268"/>
      <c r="G1798" s="268"/>
      <c r="H1798" s="269"/>
      <c r="I1798" s="270"/>
    </row>
    <row r="1799" spans="2:9" ht="24" customHeight="1" x14ac:dyDescent="0.2">
      <c r="B1799" s="267"/>
      <c r="C1799" s="268"/>
      <c r="D1799" s="268"/>
      <c r="E1799" s="268"/>
      <c r="F1799" s="268"/>
      <c r="G1799" s="268"/>
      <c r="H1799" s="269"/>
      <c r="I1799" s="270"/>
    </row>
    <row r="1800" spans="2:9" ht="24" customHeight="1" x14ac:dyDescent="0.2">
      <c r="B1800" s="267"/>
      <c r="C1800" s="268"/>
      <c r="D1800" s="268"/>
      <c r="E1800" s="268"/>
      <c r="F1800" s="268"/>
      <c r="G1800" s="268"/>
      <c r="H1800" s="269"/>
      <c r="I1800" s="270"/>
    </row>
    <row r="1801" spans="2:9" ht="24" customHeight="1" x14ac:dyDescent="0.2">
      <c r="B1801" s="267"/>
      <c r="C1801" s="268"/>
      <c r="D1801" s="268"/>
      <c r="E1801" s="268"/>
      <c r="F1801" s="268"/>
      <c r="G1801" s="268"/>
      <c r="H1801" s="269"/>
      <c r="I1801" s="270"/>
    </row>
    <row r="1802" spans="2:9" ht="24" customHeight="1" x14ac:dyDescent="0.2">
      <c r="B1802" s="267"/>
      <c r="C1802" s="268"/>
      <c r="D1802" s="268"/>
      <c r="E1802" s="268"/>
      <c r="F1802" s="268"/>
      <c r="G1802" s="268"/>
      <c r="H1802" s="269"/>
      <c r="I1802" s="270"/>
    </row>
    <row r="1803" spans="2:9" ht="24" customHeight="1" x14ac:dyDescent="0.2">
      <c r="B1803" s="267"/>
      <c r="C1803" s="268"/>
      <c r="D1803" s="268"/>
      <c r="E1803" s="268"/>
      <c r="F1803" s="268"/>
      <c r="G1803" s="268"/>
      <c r="H1803" s="269"/>
      <c r="I1803" s="270"/>
    </row>
    <row r="1804" spans="2:9" ht="24" customHeight="1" x14ac:dyDescent="0.2">
      <c r="B1804" s="267"/>
      <c r="C1804" s="268"/>
      <c r="D1804" s="268"/>
      <c r="E1804" s="268"/>
      <c r="F1804" s="268"/>
      <c r="G1804" s="268"/>
      <c r="H1804" s="269"/>
      <c r="I1804" s="270"/>
    </row>
    <row r="1805" spans="2:9" ht="24" customHeight="1" x14ac:dyDescent="0.2">
      <c r="B1805" s="267"/>
      <c r="C1805" s="268"/>
      <c r="D1805" s="268"/>
      <c r="E1805" s="268"/>
      <c r="F1805" s="268"/>
      <c r="G1805" s="268"/>
      <c r="H1805" s="269"/>
      <c r="I1805" s="270"/>
    </row>
    <row r="1806" spans="2:9" ht="24" customHeight="1" x14ac:dyDescent="0.2">
      <c r="B1806" s="267"/>
      <c r="C1806" s="268"/>
      <c r="D1806" s="268"/>
      <c r="E1806" s="268"/>
      <c r="F1806" s="268"/>
      <c r="G1806" s="268"/>
      <c r="H1806" s="269"/>
      <c r="I1806" s="270"/>
    </row>
    <row r="1807" spans="2:9" ht="24" customHeight="1" x14ac:dyDescent="0.2">
      <c r="B1807" s="267"/>
      <c r="C1807" s="268"/>
      <c r="D1807" s="268"/>
      <c r="E1807" s="268"/>
      <c r="F1807" s="268"/>
      <c r="G1807" s="268"/>
      <c r="H1807" s="269"/>
      <c r="I1807" s="270"/>
    </row>
    <row r="1808" spans="2:9" ht="24" customHeight="1" x14ac:dyDescent="0.2">
      <c r="B1808" s="267"/>
      <c r="C1808" s="268"/>
      <c r="D1808" s="268"/>
      <c r="E1808" s="268"/>
      <c r="F1808" s="268"/>
      <c r="G1808" s="268"/>
      <c r="H1808" s="269"/>
      <c r="I1808" s="270"/>
    </row>
    <row r="1809" spans="2:9" ht="24" customHeight="1" x14ac:dyDescent="0.2">
      <c r="B1809" s="267"/>
      <c r="C1809" s="268"/>
      <c r="D1809" s="268"/>
      <c r="E1809" s="268"/>
      <c r="F1809" s="268"/>
      <c r="G1809" s="268"/>
      <c r="H1809" s="269"/>
      <c r="I1809" s="270"/>
    </row>
    <row r="1810" spans="2:9" ht="24" customHeight="1" x14ac:dyDescent="0.2">
      <c r="B1810" s="267"/>
      <c r="C1810" s="268"/>
      <c r="D1810" s="268"/>
      <c r="E1810" s="268"/>
      <c r="F1810" s="268"/>
      <c r="G1810" s="268"/>
      <c r="H1810" s="269"/>
      <c r="I1810" s="270"/>
    </row>
    <row r="1811" spans="2:9" ht="24" customHeight="1" x14ac:dyDescent="0.2">
      <c r="B1811" s="267"/>
      <c r="C1811" s="268"/>
      <c r="D1811" s="268"/>
      <c r="E1811" s="268"/>
      <c r="F1811" s="268"/>
      <c r="G1811" s="268"/>
      <c r="H1811" s="269"/>
      <c r="I1811" s="270"/>
    </row>
    <row r="1812" spans="2:9" ht="24" customHeight="1" x14ac:dyDescent="0.2">
      <c r="B1812" s="267"/>
      <c r="C1812" s="268"/>
      <c r="D1812" s="268"/>
      <c r="E1812" s="268"/>
      <c r="F1812" s="268"/>
      <c r="G1812" s="268"/>
      <c r="H1812" s="269"/>
      <c r="I1812" s="270"/>
    </row>
    <row r="1813" spans="2:9" ht="24" customHeight="1" x14ac:dyDescent="0.2">
      <c r="B1813" s="267"/>
      <c r="C1813" s="268"/>
      <c r="D1813" s="268"/>
      <c r="E1813" s="268"/>
      <c r="F1813" s="268"/>
      <c r="G1813" s="268"/>
      <c r="H1813" s="269"/>
      <c r="I1813" s="270"/>
    </row>
    <row r="1814" spans="2:9" ht="24" customHeight="1" x14ac:dyDescent="0.2">
      <c r="B1814" s="267"/>
      <c r="C1814" s="268"/>
      <c r="D1814" s="268"/>
      <c r="E1814" s="268"/>
      <c r="F1814" s="268"/>
      <c r="G1814" s="268"/>
      <c r="H1814" s="269"/>
      <c r="I1814" s="270"/>
    </row>
    <row r="1815" spans="2:9" ht="24" customHeight="1" x14ac:dyDescent="0.2">
      <c r="B1815" s="267"/>
      <c r="C1815" s="268"/>
      <c r="D1815" s="268"/>
      <c r="E1815" s="268"/>
      <c r="F1815" s="268"/>
      <c r="G1815" s="268"/>
      <c r="H1815" s="269"/>
      <c r="I1815" s="270"/>
    </row>
    <row r="1816" spans="2:9" ht="24" customHeight="1" x14ac:dyDescent="0.2">
      <c r="B1816" s="267"/>
      <c r="C1816" s="268"/>
      <c r="D1816" s="268"/>
      <c r="E1816" s="268"/>
      <c r="F1816" s="268"/>
      <c r="G1816" s="268"/>
      <c r="H1816" s="269"/>
      <c r="I1816" s="270"/>
    </row>
    <row r="1817" spans="2:9" ht="24" customHeight="1" x14ac:dyDescent="0.2">
      <c r="B1817" s="267"/>
      <c r="C1817" s="268"/>
      <c r="D1817" s="268"/>
      <c r="E1817" s="268"/>
      <c r="F1817" s="268"/>
      <c r="G1817" s="268"/>
      <c r="H1817" s="269"/>
      <c r="I1817" s="270"/>
    </row>
    <row r="1818" spans="2:9" ht="24" customHeight="1" x14ac:dyDescent="0.2">
      <c r="B1818" s="267"/>
      <c r="C1818" s="268"/>
      <c r="D1818" s="268"/>
      <c r="E1818" s="268"/>
      <c r="F1818" s="268"/>
      <c r="G1818" s="268"/>
      <c r="H1818" s="269"/>
      <c r="I1818" s="270"/>
    </row>
    <row r="1819" spans="2:9" ht="24" customHeight="1" x14ac:dyDescent="0.2">
      <c r="B1819" s="267"/>
      <c r="C1819" s="268"/>
      <c r="D1819" s="268"/>
      <c r="E1819" s="268"/>
      <c r="F1819" s="268"/>
      <c r="G1819" s="268"/>
      <c r="H1819" s="269"/>
      <c r="I1819" s="270"/>
    </row>
    <row r="1820" spans="2:9" ht="24" customHeight="1" x14ac:dyDescent="0.2">
      <c r="B1820" s="267"/>
      <c r="C1820" s="268"/>
      <c r="D1820" s="268"/>
      <c r="E1820" s="268"/>
      <c r="F1820" s="268"/>
      <c r="G1820" s="268"/>
      <c r="H1820" s="269"/>
      <c r="I1820" s="270"/>
    </row>
    <row r="1821" spans="2:9" ht="24" customHeight="1" x14ac:dyDescent="0.2">
      <c r="B1821" s="267"/>
      <c r="C1821" s="268"/>
      <c r="D1821" s="268"/>
      <c r="E1821" s="268"/>
      <c r="F1821" s="268"/>
      <c r="G1821" s="268"/>
      <c r="H1821" s="269"/>
      <c r="I1821" s="270"/>
    </row>
    <row r="1822" spans="2:9" ht="24" customHeight="1" x14ac:dyDescent="0.2">
      <c r="B1822" s="267"/>
      <c r="C1822" s="268"/>
      <c r="D1822" s="268"/>
      <c r="E1822" s="268"/>
      <c r="F1822" s="268"/>
      <c r="G1822" s="268"/>
      <c r="H1822" s="269"/>
      <c r="I1822" s="270"/>
    </row>
    <row r="1823" spans="2:9" ht="24" customHeight="1" x14ac:dyDescent="0.2">
      <c r="B1823" s="267"/>
      <c r="C1823" s="268"/>
      <c r="D1823" s="268"/>
      <c r="E1823" s="268"/>
      <c r="F1823" s="268"/>
      <c r="G1823" s="268"/>
      <c r="H1823" s="269"/>
      <c r="I1823" s="270"/>
    </row>
    <row r="1824" spans="2:9" ht="24" customHeight="1" x14ac:dyDescent="0.2">
      <c r="B1824" s="267"/>
      <c r="C1824" s="268"/>
      <c r="D1824" s="268"/>
      <c r="E1824" s="268"/>
      <c r="F1824" s="268"/>
      <c r="G1824" s="268"/>
      <c r="H1824" s="269"/>
      <c r="I1824" s="270"/>
    </row>
    <row r="1825" spans="2:9" ht="24" customHeight="1" x14ac:dyDescent="0.2">
      <c r="B1825" s="267"/>
      <c r="C1825" s="268"/>
      <c r="D1825" s="268"/>
      <c r="E1825" s="268"/>
      <c r="F1825" s="268"/>
      <c r="G1825" s="268"/>
      <c r="H1825" s="269"/>
      <c r="I1825" s="270"/>
    </row>
    <row r="1826" spans="2:9" ht="24" customHeight="1" x14ac:dyDescent="0.2">
      <c r="B1826" s="267"/>
      <c r="C1826" s="268"/>
      <c r="D1826" s="268"/>
      <c r="E1826" s="268"/>
      <c r="F1826" s="268"/>
      <c r="G1826" s="268"/>
      <c r="H1826" s="269"/>
      <c r="I1826" s="270"/>
    </row>
    <row r="1827" spans="2:9" ht="24" customHeight="1" x14ac:dyDescent="0.2">
      <c r="B1827" s="267"/>
      <c r="C1827" s="268"/>
      <c r="D1827" s="268"/>
      <c r="E1827" s="268"/>
      <c r="F1827" s="268"/>
      <c r="G1827" s="268"/>
      <c r="H1827" s="269"/>
      <c r="I1827" s="270"/>
    </row>
    <row r="1828" spans="2:9" ht="24" customHeight="1" x14ac:dyDescent="0.2">
      <c r="B1828" s="267"/>
      <c r="C1828" s="268"/>
      <c r="D1828" s="268"/>
      <c r="E1828" s="268"/>
      <c r="F1828" s="268"/>
      <c r="G1828" s="268"/>
      <c r="H1828" s="269"/>
      <c r="I1828" s="270"/>
    </row>
    <row r="1829" spans="2:9" ht="24" customHeight="1" x14ac:dyDescent="0.2">
      <c r="B1829" s="267"/>
      <c r="C1829" s="268"/>
      <c r="D1829" s="268"/>
      <c r="E1829" s="268"/>
      <c r="F1829" s="268"/>
      <c r="G1829" s="268"/>
      <c r="H1829" s="269"/>
      <c r="I1829" s="270"/>
    </row>
    <row r="1830" spans="2:9" ht="24" customHeight="1" x14ac:dyDescent="0.2">
      <c r="B1830" s="267"/>
      <c r="C1830" s="268"/>
      <c r="D1830" s="268"/>
      <c r="E1830" s="268"/>
      <c r="F1830" s="268"/>
      <c r="G1830" s="268"/>
      <c r="H1830" s="269"/>
      <c r="I1830" s="270"/>
    </row>
    <row r="1831" spans="2:9" ht="24" customHeight="1" x14ac:dyDescent="0.2">
      <c r="B1831" s="267"/>
      <c r="C1831" s="268"/>
      <c r="D1831" s="268"/>
      <c r="E1831" s="268"/>
      <c r="F1831" s="268"/>
      <c r="G1831" s="268"/>
      <c r="H1831" s="269"/>
      <c r="I1831" s="270"/>
    </row>
    <row r="1832" spans="2:9" ht="24" customHeight="1" x14ac:dyDescent="0.2">
      <c r="B1832" s="267"/>
      <c r="C1832" s="268"/>
      <c r="D1832" s="268"/>
      <c r="E1832" s="268"/>
      <c r="F1832" s="268"/>
      <c r="G1832" s="268"/>
      <c r="H1832" s="269"/>
      <c r="I1832" s="270"/>
    </row>
    <row r="1833" spans="2:9" ht="24" customHeight="1" x14ac:dyDescent="0.2">
      <c r="B1833" s="267"/>
      <c r="C1833" s="268"/>
      <c r="D1833" s="268"/>
      <c r="E1833" s="268"/>
      <c r="F1833" s="268"/>
      <c r="G1833" s="268"/>
      <c r="H1833" s="269"/>
      <c r="I1833" s="270"/>
    </row>
    <row r="1834" spans="2:9" ht="24" customHeight="1" x14ac:dyDescent="0.2">
      <c r="B1834" s="267"/>
      <c r="C1834" s="268"/>
      <c r="D1834" s="268"/>
      <c r="E1834" s="268"/>
      <c r="F1834" s="268"/>
      <c r="G1834" s="268"/>
      <c r="H1834" s="269"/>
      <c r="I1834" s="270"/>
    </row>
    <row r="1835" spans="2:9" ht="24" customHeight="1" x14ac:dyDescent="0.2">
      <c r="B1835" s="267"/>
      <c r="C1835" s="268"/>
      <c r="D1835" s="268"/>
      <c r="E1835" s="268"/>
      <c r="F1835" s="268"/>
      <c r="G1835" s="268"/>
      <c r="H1835" s="269"/>
      <c r="I1835" s="270"/>
    </row>
    <row r="1836" spans="2:9" ht="24" customHeight="1" x14ac:dyDescent="0.2">
      <c r="B1836" s="267"/>
      <c r="C1836" s="268"/>
      <c r="D1836" s="268"/>
      <c r="E1836" s="268"/>
      <c r="F1836" s="268"/>
      <c r="G1836" s="268"/>
      <c r="H1836" s="269"/>
      <c r="I1836" s="270"/>
    </row>
    <row r="1837" spans="2:9" ht="24" customHeight="1" x14ac:dyDescent="0.2">
      <c r="B1837" s="267"/>
      <c r="C1837" s="268"/>
      <c r="D1837" s="268"/>
      <c r="E1837" s="268"/>
      <c r="F1837" s="268"/>
      <c r="G1837" s="268"/>
      <c r="H1837" s="269"/>
      <c r="I1837" s="270"/>
    </row>
    <row r="1838" spans="2:9" ht="24" customHeight="1" x14ac:dyDescent="0.2">
      <c r="B1838" s="267"/>
      <c r="C1838" s="268"/>
      <c r="D1838" s="268"/>
      <c r="E1838" s="268"/>
      <c r="F1838" s="268"/>
      <c r="G1838" s="268"/>
      <c r="H1838" s="269"/>
      <c r="I1838" s="270"/>
    </row>
    <row r="1839" spans="2:9" ht="24" customHeight="1" x14ac:dyDescent="0.2">
      <c r="B1839" s="267"/>
      <c r="C1839" s="268"/>
      <c r="D1839" s="268"/>
      <c r="E1839" s="268"/>
      <c r="F1839" s="268"/>
      <c r="G1839" s="268"/>
      <c r="H1839" s="269"/>
      <c r="I1839" s="270"/>
    </row>
    <row r="1840" spans="2:9" ht="24" customHeight="1" x14ac:dyDescent="0.2">
      <c r="B1840" s="267"/>
      <c r="C1840" s="268"/>
      <c r="D1840" s="268"/>
      <c r="E1840" s="268"/>
      <c r="F1840" s="268"/>
      <c r="G1840" s="268"/>
      <c r="H1840" s="269"/>
      <c r="I1840" s="270"/>
    </row>
    <row r="1841" spans="2:9" ht="24" customHeight="1" x14ac:dyDescent="0.2">
      <c r="B1841" s="267"/>
      <c r="C1841" s="268"/>
      <c r="D1841" s="268"/>
      <c r="E1841" s="268"/>
      <c r="F1841" s="268"/>
      <c r="G1841" s="268"/>
      <c r="H1841" s="269"/>
      <c r="I1841" s="270"/>
    </row>
    <row r="1842" spans="2:9" ht="24" customHeight="1" x14ac:dyDescent="0.2">
      <c r="B1842" s="267"/>
      <c r="C1842" s="268"/>
      <c r="D1842" s="268"/>
      <c r="E1842" s="268"/>
      <c r="F1842" s="268"/>
      <c r="G1842" s="268"/>
      <c r="H1842" s="269"/>
      <c r="I1842" s="270"/>
    </row>
    <row r="1843" spans="2:9" ht="24" customHeight="1" x14ac:dyDescent="0.2">
      <c r="B1843" s="267"/>
      <c r="C1843" s="268"/>
      <c r="D1843" s="268"/>
      <c r="E1843" s="268"/>
      <c r="F1843" s="268"/>
      <c r="G1843" s="268"/>
      <c r="H1843" s="269"/>
      <c r="I1843" s="270"/>
    </row>
    <row r="1844" spans="2:9" ht="24" customHeight="1" x14ac:dyDescent="0.2">
      <c r="B1844" s="267"/>
      <c r="C1844" s="268"/>
      <c r="D1844" s="268"/>
      <c r="E1844" s="268"/>
      <c r="F1844" s="268"/>
      <c r="G1844" s="268"/>
      <c r="H1844" s="269"/>
      <c r="I1844" s="270"/>
    </row>
    <row r="1845" spans="2:9" ht="24" customHeight="1" x14ac:dyDescent="0.2">
      <c r="B1845" s="267"/>
      <c r="C1845" s="268"/>
      <c r="D1845" s="268"/>
      <c r="E1845" s="268"/>
      <c r="F1845" s="268"/>
      <c r="G1845" s="268"/>
      <c r="H1845" s="269"/>
      <c r="I1845" s="270"/>
    </row>
    <row r="1846" spans="2:9" ht="24" customHeight="1" x14ac:dyDescent="0.2">
      <c r="B1846" s="267"/>
      <c r="C1846" s="268"/>
      <c r="D1846" s="268"/>
      <c r="E1846" s="268"/>
      <c r="F1846" s="268"/>
      <c r="G1846" s="268"/>
      <c r="H1846" s="269"/>
      <c r="I1846" s="270"/>
    </row>
    <row r="1847" spans="2:9" ht="24" customHeight="1" x14ac:dyDescent="0.2">
      <c r="B1847" s="267"/>
      <c r="C1847" s="268"/>
      <c r="D1847" s="268"/>
      <c r="E1847" s="268"/>
      <c r="F1847" s="268"/>
      <c r="G1847" s="268"/>
      <c r="H1847" s="269"/>
      <c r="I1847" s="270"/>
    </row>
  </sheetData>
  <mergeCells count="1">
    <mergeCell ref="B2:I2"/>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95"/>
  <sheetViews>
    <sheetView showGridLines="0" topLeftCell="A3" workbookViewId="0">
      <selection activeCell="C16" sqref="C16"/>
    </sheetView>
  </sheetViews>
  <sheetFormatPr defaultRowHeight="12.75" x14ac:dyDescent="0.2"/>
  <cols>
    <col min="1" max="1" width="1.7109375" customWidth="1"/>
    <col min="2" max="2" width="42.28515625" customWidth="1"/>
    <col min="3" max="3" width="22.85546875" customWidth="1"/>
    <col min="4" max="4" width="21.5703125" customWidth="1"/>
    <col min="5" max="5" width="16.7109375" customWidth="1"/>
    <col min="6" max="6" width="26" customWidth="1"/>
    <col min="7" max="7" width="25.85546875" customWidth="1"/>
    <col min="8" max="8" width="24" customWidth="1"/>
  </cols>
  <sheetData>
    <row r="1" spans="1:8" ht="18.75" x14ac:dyDescent="0.3">
      <c r="A1" s="6"/>
      <c r="B1" s="2"/>
      <c r="C1" s="2"/>
      <c r="D1" s="2"/>
      <c r="E1" s="2"/>
      <c r="F1" s="2"/>
      <c r="G1" s="2"/>
    </row>
    <row r="2" spans="1:8" ht="21" x14ac:dyDescent="0.2">
      <c r="A2" s="2"/>
      <c r="B2" s="480" t="s">
        <v>332</v>
      </c>
      <c r="C2" s="480"/>
      <c r="D2" s="480"/>
      <c r="E2" s="480"/>
      <c r="F2" s="480"/>
      <c r="G2" s="480"/>
      <c r="H2" s="480"/>
    </row>
    <row r="3" spans="1:8" x14ac:dyDescent="0.2">
      <c r="A3" s="2"/>
      <c r="B3" s="12"/>
      <c r="C3" s="12"/>
      <c r="D3" s="12"/>
      <c r="E3" s="12"/>
      <c r="F3" s="12"/>
      <c r="G3" s="12"/>
    </row>
    <row r="4" spans="1:8" ht="31.5" x14ac:dyDescent="0.2">
      <c r="A4" s="12"/>
      <c r="B4" s="271" t="s">
        <v>90</v>
      </c>
      <c r="C4" s="272" t="s">
        <v>9</v>
      </c>
      <c r="D4" s="272" t="s">
        <v>92</v>
      </c>
      <c r="E4" s="272" t="s">
        <v>299</v>
      </c>
      <c r="F4" s="272" t="s">
        <v>95</v>
      </c>
      <c r="G4" s="273" t="s">
        <v>96</v>
      </c>
      <c r="H4" s="274" t="s">
        <v>300</v>
      </c>
    </row>
    <row r="5" spans="1:8" ht="24" customHeight="1" x14ac:dyDescent="0.2">
      <c r="A5" s="12"/>
      <c r="B5" s="267" t="s">
        <v>514</v>
      </c>
      <c r="C5" s="268" t="s">
        <v>515</v>
      </c>
      <c r="D5" s="268" t="s">
        <v>437</v>
      </c>
      <c r="E5" s="437">
        <v>1</v>
      </c>
      <c r="F5" s="276">
        <v>123448</v>
      </c>
      <c r="G5" s="277">
        <v>565412</v>
      </c>
      <c r="H5" s="278" t="s">
        <v>516</v>
      </c>
    </row>
    <row r="6" spans="1:8" ht="24" customHeight="1" x14ac:dyDescent="0.2">
      <c r="B6" s="267" t="s">
        <v>517</v>
      </c>
      <c r="C6" s="268" t="s">
        <v>518</v>
      </c>
      <c r="D6" s="268" t="s">
        <v>437</v>
      </c>
      <c r="E6" s="275" t="s">
        <v>436</v>
      </c>
      <c r="F6" s="276">
        <v>137027.28</v>
      </c>
      <c r="G6" s="277">
        <v>459684.55284552847</v>
      </c>
      <c r="H6" s="278">
        <v>82020.554000000004</v>
      </c>
    </row>
    <row r="7" spans="1:8" ht="24" customHeight="1" x14ac:dyDescent="0.2">
      <c r="B7" s="267" t="s">
        <v>519</v>
      </c>
      <c r="C7" s="268" t="s">
        <v>520</v>
      </c>
      <c r="D7" s="268" t="s">
        <v>437</v>
      </c>
      <c r="E7" s="437">
        <v>3</v>
      </c>
      <c r="F7" s="276">
        <v>152100.28080000001</v>
      </c>
      <c r="G7" s="277">
        <v>373727.27873620199</v>
      </c>
      <c r="H7" s="278">
        <v>126311.65316</v>
      </c>
    </row>
    <row r="8" spans="1:8" ht="24" customHeight="1" x14ac:dyDescent="0.2">
      <c r="B8" s="267" t="s">
        <v>521</v>
      </c>
      <c r="C8" s="268" t="s">
        <v>522</v>
      </c>
      <c r="D8" s="268" t="s">
        <v>437</v>
      </c>
      <c r="E8" s="437">
        <v>1</v>
      </c>
      <c r="F8" s="276">
        <v>168831.31168800002</v>
      </c>
      <c r="G8" s="277">
        <v>303843.31604569266</v>
      </c>
      <c r="H8" s="278">
        <v>127574.7696916</v>
      </c>
    </row>
    <row r="9" spans="1:8" ht="24" customHeight="1" x14ac:dyDescent="0.2">
      <c r="B9" s="267" t="s">
        <v>523</v>
      </c>
      <c r="C9" s="268" t="s">
        <v>524</v>
      </c>
      <c r="D9" s="268" t="s">
        <v>437</v>
      </c>
      <c r="E9" s="275" t="s">
        <v>436</v>
      </c>
      <c r="F9" s="276">
        <v>187402.75597368003</v>
      </c>
      <c r="G9" s="277">
        <v>247027.0862160103</v>
      </c>
      <c r="H9" s="278">
        <v>196465.14532506399</v>
      </c>
    </row>
    <row r="10" spans="1:8" ht="24" customHeight="1" x14ac:dyDescent="0.2">
      <c r="B10" s="267" t="s">
        <v>525</v>
      </c>
      <c r="C10" s="268" t="s">
        <v>526</v>
      </c>
      <c r="D10" s="268" t="s">
        <v>437</v>
      </c>
      <c r="E10" s="437">
        <v>3</v>
      </c>
      <c r="F10" s="276">
        <v>208017.05913078485</v>
      </c>
      <c r="G10" s="277">
        <v>200835.02944391081</v>
      </c>
      <c r="H10" s="278">
        <v>204323.75113806655</v>
      </c>
    </row>
    <row r="11" spans="1:8" ht="24" customHeight="1" x14ac:dyDescent="0.2">
      <c r="B11" s="267" t="s">
        <v>527</v>
      </c>
      <c r="C11" s="268" t="s">
        <v>528</v>
      </c>
      <c r="D11" s="268" t="s">
        <v>437</v>
      </c>
      <c r="E11" s="437">
        <v>1</v>
      </c>
      <c r="F11" s="276">
        <v>230898.93563517122</v>
      </c>
      <c r="G11" s="277">
        <v>163280.51174301692</v>
      </c>
      <c r="H11" s="278">
        <v>314658.5767526225</v>
      </c>
    </row>
    <row r="12" spans="1:8" ht="24" customHeight="1" x14ac:dyDescent="0.2">
      <c r="B12" s="267" t="s">
        <v>529</v>
      </c>
      <c r="C12" s="268" t="s">
        <v>530</v>
      </c>
      <c r="D12" s="268" t="s">
        <v>437</v>
      </c>
      <c r="E12" s="275" t="s">
        <v>436</v>
      </c>
      <c r="F12" s="276">
        <v>256297.81855504008</v>
      </c>
      <c r="G12" s="277">
        <v>132748.38353090806</v>
      </c>
      <c r="H12" s="278">
        <v>484574.20819903864</v>
      </c>
    </row>
    <row r="13" spans="1:8" ht="24" customHeight="1" x14ac:dyDescent="0.2">
      <c r="B13" s="267" t="s">
        <v>531</v>
      </c>
      <c r="C13" s="268" t="s">
        <v>532</v>
      </c>
      <c r="D13" s="268" t="s">
        <v>437</v>
      </c>
      <c r="E13" s="437">
        <v>3</v>
      </c>
      <c r="F13" s="276">
        <v>284490.57859609451</v>
      </c>
      <c r="G13" s="277">
        <v>107925.51506577891</v>
      </c>
      <c r="H13" s="278">
        <v>746244.28062651947</v>
      </c>
    </row>
    <row r="14" spans="1:8" ht="24" customHeight="1" x14ac:dyDescent="0.2">
      <c r="B14" s="267" t="s">
        <v>533</v>
      </c>
      <c r="C14" s="268" t="s">
        <v>534</v>
      </c>
      <c r="D14" s="268" t="s">
        <v>437</v>
      </c>
      <c r="E14" s="437">
        <v>1</v>
      </c>
      <c r="F14" s="276">
        <v>315784.54224166495</v>
      </c>
      <c r="G14" s="277">
        <v>87744.321191690164</v>
      </c>
      <c r="H14" s="278">
        <v>484574.20819903858</v>
      </c>
    </row>
    <row r="15" spans="1:8" ht="24" customHeight="1" x14ac:dyDescent="0.2">
      <c r="B15" s="267" t="s">
        <v>535</v>
      </c>
      <c r="C15" s="268" t="s">
        <v>536</v>
      </c>
      <c r="D15" s="268" t="s">
        <v>437</v>
      </c>
      <c r="E15" s="275" t="s">
        <v>436</v>
      </c>
      <c r="F15" s="276">
        <v>350520.84188824811</v>
      </c>
      <c r="G15" s="277">
        <v>71336.846497309074</v>
      </c>
      <c r="H15" s="278">
        <v>746244.28062651947</v>
      </c>
    </row>
    <row r="16" spans="1:8" ht="24" customHeight="1" x14ac:dyDescent="0.2">
      <c r="B16" s="267"/>
      <c r="C16" s="268"/>
      <c r="D16" s="268"/>
      <c r="E16" s="275"/>
      <c r="F16" s="276"/>
      <c r="G16" s="277"/>
      <c r="H16" s="278"/>
    </row>
    <row r="17" spans="2:8" ht="24" customHeight="1" x14ac:dyDescent="0.2">
      <c r="B17" s="267"/>
      <c r="C17" s="268"/>
      <c r="D17" s="268"/>
      <c r="E17" s="275"/>
      <c r="F17" s="276"/>
      <c r="G17" s="277"/>
      <c r="H17" s="278"/>
    </row>
    <row r="18" spans="2:8" ht="24" customHeight="1" x14ac:dyDescent="0.2">
      <c r="B18" s="267"/>
      <c r="C18" s="268"/>
      <c r="D18" s="268"/>
      <c r="E18" s="275"/>
      <c r="F18" s="276"/>
      <c r="G18" s="277"/>
      <c r="H18" s="278"/>
    </row>
    <row r="19" spans="2:8" ht="24" customHeight="1" x14ac:dyDescent="0.2">
      <c r="B19" s="267"/>
      <c r="C19" s="268"/>
      <c r="D19" s="268"/>
      <c r="E19" s="275"/>
      <c r="F19" s="276"/>
      <c r="G19" s="277"/>
      <c r="H19" s="278"/>
    </row>
    <row r="20" spans="2:8" ht="24" customHeight="1" x14ac:dyDescent="0.2">
      <c r="B20" s="267"/>
      <c r="C20" s="268"/>
      <c r="D20" s="268"/>
      <c r="E20" s="275"/>
      <c r="F20" s="276"/>
      <c r="G20" s="277"/>
      <c r="H20" s="278"/>
    </row>
    <row r="21" spans="2:8" ht="24" customHeight="1" x14ac:dyDescent="0.2">
      <c r="B21" s="267"/>
      <c r="C21" s="268"/>
      <c r="D21" s="268"/>
      <c r="E21" s="275"/>
      <c r="F21" s="276"/>
      <c r="G21" s="277"/>
      <c r="H21" s="278"/>
    </row>
    <row r="22" spans="2:8" ht="24" customHeight="1" x14ac:dyDescent="0.2">
      <c r="B22" s="267"/>
      <c r="C22" s="268"/>
      <c r="D22" s="268"/>
      <c r="E22" s="275"/>
      <c r="F22" s="276"/>
      <c r="G22" s="277"/>
      <c r="H22" s="278"/>
    </row>
    <row r="23" spans="2:8" ht="24" customHeight="1" x14ac:dyDescent="0.2">
      <c r="B23" s="267"/>
      <c r="C23" s="268"/>
      <c r="D23" s="268"/>
      <c r="E23" s="275"/>
      <c r="F23" s="276"/>
      <c r="G23" s="277"/>
      <c r="H23" s="278"/>
    </row>
    <row r="24" spans="2:8" ht="24" customHeight="1" x14ac:dyDescent="0.2">
      <c r="B24" s="267"/>
      <c r="C24" s="268"/>
      <c r="D24" s="268"/>
      <c r="E24" s="275"/>
      <c r="F24" s="276"/>
      <c r="G24" s="277"/>
      <c r="H24" s="278"/>
    </row>
    <row r="25" spans="2:8" ht="24" customHeight="1" x14ac:dyDescent="0.2">
      <c r="B25" s="267"/>
      <c r="C25" s="268"/>
      <c r="D25" s="268"/>
      <c r="E25" s="275"/>
      <c r="F25" s="276"/>
      <c r="G25" s="277"/>
      <c r="H25" s="278"/>
    </row>
    <row r="26" spans="2:8" ht="24" customHeight="1" x14ac:dyDescent="0.2">
      <c r="B26" s="267"/>
      <c r="C26" s="268"/>
      <c r="D26" s="268"/>
      <c r="E26" s="275"/>
      <c r="F26" s="276"/>
      <c r="G26" s="277"/>
      <c r="H26" s="278"/>
    </row>
    <row r="27" spans="2:8" ht="24" customHeight="1" x14ac:dyDescent="0.2">
      <c r="B27" s="267"/>
      <c r="C27" s="268"/>
      <c r="D27" s="268"/>
      <c r="E27" s="275"/>
      <c r="F27" s="276"/>
      <c r="G27" s="277"/>
      <c r="H27" s="278"/>
    </row>
    <row r="28" spans="2:8" ht="24" customHeight="1" x14ac:dyDescent="0.2">
      <c r="B28" s="267"/>
      <c r="C28" s="268"/>
      <c r="D28" s="268"/>
      <c r="E28" s="275"/>
      <c r="F28" s="276"/>
      <c r="G28" s="277"/>
      <c r="H28" s="278"/>
    </row>
    <row r="29" spans="2:8" ht="24" customHeight="1" x14ac:dyDescent="0.2">
      <c r="B29" s="267"/>
      <c r="C29" s="268"/>
      <c r="D29" s="268"/>
      <c r="E29" s="275"/>
      <c r="F29" s="276"/>
      <c r="G29" s="277"/>
      <c r="H29" s="278"/>
    </row>
    <row r="30" spans="2:8" ht="24" customHeight="1" x14ac:dyDescent="0.2">
      <c r="B30" s="267"/>
      <c r="C30" s="268"/>
      <c r="D30" s="268"/>
      <c r="E30" s="275"/>
      <c r="F30" s="276"/>
      <c r="G30" s="277"/>
      <c r="H30" s="278"/>
    </row>
    <row r="31" spans="2:8" ht="24" customHeight="1" x14ac:dyDescent="0.2">
      <c r="B31" s="267"/>
      <c r="C31" s="268"/>
      <c r="D31" s="268"/>
      <c r="E31" s="275"/>
      <c r="F31" s="276"/>
      <c r="G31" s="277"/>
      <c r="H31" s="278"/>
    </row>
    <row r="32" spans="2:8" ht="24" customHeight="1" x14ac:dyDescent="0.2">
      <c r="B32" s="267"/>
      <c r="C32" s="268"/>
      <c r="D32" s="268"/>
      <c r="E32" s="275"/>
      <c r="F32" s="276"/>
      <c r="G32" s="277"/>
      <c r="H32" s="278"/>
    </row>
    <row r="33" spans="2:8" ht="24" customHeight="1" x14ac:dyDescent="0.2">
      <c r="B33" s="267"/>
      <c r="C33" s="268"/>
      <c r="D33" s="268"/>
      <c r="E33" s="275"/>
      <c r="F33" s="276"/>
      <c r="G33" s="277"/>
      <c r="H33" s="278"/>
    </row>
    <row r="34" spans="2:8" ht="24" customHeight="1" x14ac:dyDescent="0.2">
      <c r="B34" s="267"/>
      <c r="C34" s="268"/>
      <c r="D34" s="268"/>
      <c r="E34" s="275"/>
      <c r="F34" s="276"/>
      <c r="G34" s="277"/>
      <c r="H34" s="278"/>
    </row>
    <row r="35" spans="2:8" ht="24" customHeight="1" x14ac:dyDescent="0.2">
      <c r="B35" s="267"/>
      <c r="C35" s="268"/>
      <c r="D35" s="268"/>
      <c r="E35" s="275"/>
      <c r="F35" s="276"/>
      <c r="G35" s="277"/>
      <c r="H35" s="278"/>
    </row>
    <row r="36" spans="2:8" ht="24" customHeight="1" x14ac:dyDescent="0.2">
      <c r="B36" s="267"/>
      <c r="C36" s="268"/>
      <c r="D36" s="268"/>
      <c r="E36" s="275"/>
      <c r="F36" s="276"/>
      <c r="G36" s="277"/>
      <c r="H36" s="278"/>
    </row>
    <row r="37" spans="2:8" ht="24" customHeight="1" x14ac:dyDescent="0.2">
      <c r="B37" s="267"/>
      <c r="C37" s="268"/>
      <c r="D37" s="268"/>
      <c r="E37" s="275"/>
      <c r="F37" s="276"/>
      <c r="G37" s="277"/>
      <c r="H37" s="278"/>
    </row>
    <row r="38" spans="2:8" ht="24" customHeight="1" x14ac:dyDescent="0.2">
      <c r="B38" s="267"/>
      <c r="C38" s="268"/>
      <c r="D38" s="268"/>
      <c r="E38" s="275"/>
      <c r="F38" s="276"/>
      <c r="G38" s="277"/>
      <c r="H38" s="278"/>
    </row>
    <row r="39" spans="2:8" ht="24" customHeight="1" x14ac:dyDescent="0.2">
      <c r="B39" s="267"/>
      <c r="C39" s="268"/>
      <c r="D39" s="268"/>
      <c r="E39" s="275"/>
      <c r="F39" s="276"/>
      <c r="G39" s="277"/>
      <c r="H39" s="278"/>
    </row>
    <row r="40" spans="2:8" ht="24" customHeight="1" x14ac:dyDescent="0.2">
      <c r="B40" s="267"/>
      <c r="C40" s="268"/>
      <c r="D40" s="268"/>
      <c r="E40" s="275"/>
      <c r="F40" s="276"/>
      <c r="G40" s="277"/>
      <c r="H40" s="278"/>
    </row>
    <row r="41" spans="2:8" ht="24" customHeight="1" x14ac:dyDescent="0.2">
      <c r="B41" s="267"/>
      <c r="C41" s="268"/>
      <c r="D41" s="268"/>
      <c r="E41" s="275"/>
      <c r="F41" s="276"/>
      <c r="G41" s="277"/>
      <c r="H41" s="278"/>
    </row>
    <row r="42" spans="2:8" ht="24" customHeight="1" x14ac:dyDescent="0.2">
      <c r="B42" s="267"/>
      <c r="C42" s="268"/>
      <c r="D42" s="268"/>
      <c r="E42" s="275"/>
      <c r="F42" s="276"/>
      <c r="G42" s="277"/>
      <c r="H42" s="278"/>
    </row>
    <row r="43" spans="2:8" ht="24" customHeight="1" x14ac:dyDescent="0.2">
      <c r="B43" s="267"/>
      <c r="C43" s="268"/>
      <c r="D43" s="268"/>
      <c r="E43" s="275"/>
      <c r="F43" s="276"/>
      <c r="G43" s="277"/>
      <c r="H43" s="278"/>
    </row>
    <row r="44" spans="2:8" ht="24" customHeight="1" x14ac:dyDescent="0.2">
      <c r="B44" s="267"/>
      <c r="C44" s="268"/>
      <c r="D44" s="268"/>
      <c r="E44" s="275"/>
      <c r="F44" s="276"/>
      <c r="G44" s="277"/>
      <c r="H44" s="278"/>
    </row>
    <row r="45" spans="2:8" ht="24" customHeight="1" x14ac:dyDescent="0.2">
      <c r="B45" s="267"/>
      <c r="C45" s="268"/>
      <c r="D45" s="268"/>
      <c r="E45" s="275"/>
      <c r="F45" s="276"/>
      <c r="G45" s="277"/>
      <c r="H45" s="278"/>
    </row>
    <row r="46" spans="2:8" ht="24" customHeight="1" x14ac:dyDescent="0.2">
      <c r="B46" s="267"/>
      <c r="C46" s="268"/>
      <c r="D46" s="268"/>
      <c r="E46" s="275"/>
      <c r="F46" s="276"/>
      <c r="G46" s="277"/>
      <c r="H46" s="278"/>
    </row>
    <row r="47" spans="2:8" ht="24" customHeight="1" x14ac:dyDescent="0.2">
      <c r="B47" s="267"/>
      <c r="C47" s="268"/>
      <c r="D47" s="268"/>
      <c r="E47" s="275"/>
      <c r="F47" s="276"/>
      <c r="G47" s="277"/>
      <c r="H47" s="278"/>
    </row>
    <row r="48" spans="2:8" ht="24" customHeight="1" x14ac:dyDescent="0.2">
      <c r="B48" s="267"/>
      <c r="C48" s="268"/>
      <c r="D48" s="268"/>
      <c r="E48" s="275"/>
      <c r="F48" s="276"/>
      <c r="G48" s="277"/>
      <c r="H48" s="278"/>
    </row>
    <row r="49" spans="2:8" ht="24" customHeight="1" x14ac:dyDescent="0.2">
      <c r="B49" s="267"/>
      <c r="C49" s="268"/>
      <c r="D49" s="268"/>
      <c r="E49" s="275"/>
      <c r="F49" s="276"/>
      <c r="G49" s="277"/>
      <c r="H49" s="278"/>
    </row>
    <row r="50" spans="2:8" ht="24" customHeight="1" x14ac:dyDescent="0.2">
      <c r="B50" s="267"/>
      <c r="C50" s="268"/>
      <c r="D50" s="268"/>
      <c r="E50" s="275"/>
      <c r="F50" s="276"/>
      <c r="G50" s="277"/>
      <c r="H50" s="278"/>
    </row>
    <row r="51" spans="2:8" ht="24" customHeight="1" x14ac:dyDescent="0.2">
      <c r="B51" s="267"/>
      <c r="C51" s="268"/>
      <c r="D51" s="268"/>
      <c r="E51" s="275"/>
      <c r="F51" s="276"/>
      <c r="G51" s="277"/>
      <c r="H51" s="278"/>
    </row>
    <row r="52" spans="2:8" ht="24" customHeight="1" x14ac:dyDescent="0.2">
      <c r="B52" s="267"/>
      <c r="C52" s="268"/>
      <c r="D52" s="268"/>
      <c r="E52" s="275"/>
      <c r="F52" s="276"/>
      <c r="G52" s="277"/>
      <c r="H52" s="278"/>
    </row>
    <row r="53" spans="2:8" ht="24" customHeight="1" x14ac:dyDescent="0.2">
      <c r="B53" s="267"/>
      <c r="C53" s="268"/>
      <c r="D53" s="268"/>
      <c r="E53" s="275"/>
      <c r="F53" s="276"/>
      <c r="G53" s="277"/>
      <c r="H53" s="278"/>
    </row>
    <row r="54" spans="2:8" ht="24" customHeight="1" x14ac:dyDescent="0.2">
      <c r="B54" s="267"/>
      <c r="C54" s="268"/>
      <c r="D54" s="268"/>
      <c r="E54" s="275"/>
      <c r="F54" s="276"/>
      <c r="G54" s="277"/>
      <c r="H54" s="278"/>
    </row>
    <row r="55" spans="2:8" ht="24" customHeight="1" x14ac:dyDescent="0.2">
      <c r="B55" s="267"/>
      <c r="C55" s="268"/>
      <c r="D55" s="268"/>
      <c r="E55" s="275"/>
      <c r="F55" s="276"/>
      <c r="G55" s="277"/>
      <c r="H55" s="278"/>
    </row>
    <row r="56" spans="2:8" ht="24" customHeight="1" x14ac:dyDescent="0.2">
      <c r="B56" s="267"/>
      <c r="C56" s="268"/>
      <c r="D56" s="268"/>
      <c r="E56" s="275"/>
      <c r="F56" s="276"/>
      <c r="G56" s="277"/>
      <c r="H56" s="278"/>
    </row>
    <row r="57" spans="2:8" ht="24" customHeight="1" x14ac:dyDescent="0.2">
      <c r="B57" s="267"/>
      <c r="C57" s="268"/>
      <c r="D57" s="268"/>
      <c r="E57" s="275"/>
      <c r="F57" s="276"/>
      <c r="G57" s="277"/>
      <c r="H57" s="278"/>
    </row>
    <row r="58" spans="2:8" ht="24" customHeight="1" x14ac:dyDescent="0.2">
      <c r="B58" s="267"/>
      <c r="C58" s="268"/>
      <c r="D58" s="268"/>
      <c r="E58" s="275"/>
      <c r="F58" s="276"/>
      <c r="G58" s="277"/>
      <c r="H58" s="278"/>
    </row>
    <row r="59" spans="2:8" ht="24" customHeight="1" x14ac:dyDescent="0.2">
      <c r="B59" s="267"/>
      <c r="C59" s="268"/>
      <c r="D59" s="268"/>
      <c r="E59" s="275"/>
      <c r="F59" s="276"/>
      <c r="G59" s="277"/>
      <c r="H59" s="278"/>
    </row>
    <row r="60" spans="2:8" ht="24" customHeight="1" x14ac:dyDescent="0.2">
      <c r="B60" s="267"/>
      <c r="C60" s="268"/>
      <c r="D60" s="268"/>
      <c r="E60" s="275"/>
      <c r="F60" s="276"/>
      <c r="G60" s="277"/>
      <c r="H60" s="278"/>
    </row>
    <row r="61" spans="2:8" ht="24" customHeight="1" x14ac:dyDescent="0.2">
      <c r="B61" s="267"/>
      <c r="C61" s="268"/>
      <c r="D61" s="268"/>
      <c r="E61" s="275"/>
      <c r="F61" s="276"/>
      <c r="G61" s="277"/>
      <c r="H61" s="278"/>
    </row>
    <row r="62" spans="2:8" ht="24" customHeight="1" x14ac:dyDescent="0.2">
      <c r="B62" s="267"/>
      <c r="C62" s="268"/>
      <c r="D62" s="268"/>
      <c r="E62" s="275"/>
      <c r="F62" s="276"/>
      <c r="G62" s="277"/>
      <c r="H62" s="278"/>
    </row>
    <row r="63" spans="2:8" ht="24" customHeight="1" x14ac:dyDescent="0.2">
      <c r="B63" s="267"/>
      <c r="C63" s="268"/>
      <c r="D63" s="268"/>
      <c r="E63" s="275"/>
      <c r="F63" s="276"/>
      <c r="G63" s="277"/>
      <c r="H63" s="278"/>
    </row>
    <row r="64" spans="2:8" ht="24" customHeight="1" x14ac:dyDescent="0.2">
      <c r="B64" s="267"/>
      <c r="C64" s="268"/>
      <c r="D64" s="268"/>
      <c r="E64" s="275"/>
      <c r="F64" s="276"/>
      <c r="G64" s="277"/>
      <c r="H64" s="278"/>
    </row>
    <row r="65" spans="2:8" ht="24" customHeight="1" x14ac:dyDescent="0.2">
      <c r="B65" s="267"/>
      <c r="C65" s="268"/>
      <c r="D65" s="268"/>
      <c r="E65" s="275"/>
      <c r="F65" s="276"/>
      <c r="G65" s="277"/>
      <c r="H65" s="278"/>
    </row>
    <row r="66" spans="2:8" ht="24" customHeight="1" x14ac:dyDescent="0.2">
      <c r="B66" s="267"/>
      <c r="C66" s="268"/>
      <c r="D66" s="268"/>
      <c r="E66" s="275"/>
      <c r="F66" s="276"/>
      <c r="G66" s="277"/>
      <c r="H66" s="278"/>
    </row>
    <row r="67" spans="2:8" ht="24" customHeight="1" x14ac:dyDescent="0.2">
      <c r="B67" s="267"/>
      <c r="C67" s="268"/>
      <c r="D67" s="268"/>
      <c r="E67" s="275"/>
      <c r="F67" s="276"/>
      <c r="G67" s="277"/>
      <c r="H67" s="278"/>
    </row>
    <row r="68" spans="2:8" ht="24" customHeight="1" x14ac:dyDescent="0.2">
      <c r="B68" s="267"/>
      <c r="C68" s="268"/>
      <c r="D68" s="268"/>
      <c r="E68" s="275"/>
      <c r="F68" s="276"/>
      <c r="G68" s="277"/>
      <c r="H68" s="278"/>
    </row>
    <row r="69" spans="2:8" ht="24" customHeight="1" x14ac:dyDescent="0.2">
      <c r="B69" s="267"/>
      <c r="C69" s="268"/>
      <c r="D69" s="268"/>
      <c r="E69" s="275"/>
      <c r="F69" s="276"/>
      <c r="G69" s="277"/>
      <c r="H69" s="278"/>
    </row>
    <row r="70" spans="2:8" ht="24" customHeight="1" x14ac:dyDescent="0.2">
      <c r="B70" s="267"/>
      <c r="C70" s="268"/>
      <c r="D70" s="268"/>
      <c r="E70" s="275"/>
      <c r="F70" s="276"/>
      <c r="G70" s="277"/>
      <c r="H70" s="278"/>
    </row>
    <row r="71" spans="2:8" ht="24" customHeight="1" x14ac:dyDescent="0.2">
      <c r="B71" s="267"/>
      <c r="C71" s="268"/>
      <c r="D71" s="268"/>
      <c r="E71" s="275"/>
      <c r="F71" s="276"/>
      <c r="G71" s="277"/>
      <c r="H71" s="278"/>
    </row>
    <row r="72" spans="2:8" ht="24" customHeight="1" x14ac:dyDescent="0.2">
      <c r="B72" s="267"/>
      <c r="C72" s="268"/>
      <c r="D72" s="268"/>
      <c r="E72" s="275"/>
      <c r="F72" s="276"/>
      <c r="G72" s="277"/>
      <c r="H72" s="278"/>
    </row>
    <row r="73" spans="2:8" ht="24" customHeight="1" x14ac:dyDescent="0.2">
      <c r="B73" s="267"/>
      <c r="C73" s="268"/>
      <c r="D73" s="268"/>
      <c r="E73" s="275"/>
      <c r="F73" s="276"/>
      <c r="G73" s="277"/>
      <c r="H73" s="278"/>
    </row>
    <row r="74" spans="2:8" ht="24" customHeight="1" x14ac:dyDescent="0.2">
      <c r="B74" s="267"/>
      <c r="C74" s="268"/>
      <c r="D74" s="268"/>
      <c r="E74" s="275"/>
      <c r="F74" s="276"/>
      <c r="G74" s="277"/>
      <c r="H74" s="278"/>
    </row>
    <row r="75" spans="2:8" ht="24" customHeight="1" x14ac:dyDescent="0.2">
      <c r="B75" s="267"/>
      <c r="C75" s="268"/>
      <c r="D75" s="268"/>
      <c r="E75" s="275"/>
      <c r="F75" s="276"/>
      <c r="G75" s="277"/>
      <c r="H75" s="278"/>
    </row>
    <row r="76" spans="2:8" ht="24" customHeight="1" x14ac:dyDescent="0.2">
      <c r="B76" s="267"/>
      <c r="C76" s="268"/>
      <c r="D76" s="268"/>
      <c r="E76" s="275"/>
      <c r="F76" s="276"/>
      <c r="G76" s="277"/>
      <c r="H76" s="278"/>
    </row>
    <row r="77" spans="2:8" ht="24" customHeight="1" x14ac:dyDescent="0.2">
      <c r="B77" s="267"/>
      <c r="C77" s="268"/>
      <c r="D77" s="268"/>
      <c r="E77" s="275"/>
      <c r="F77" s="276"/>
      <c r="G77" s="277"/>
      <c r="H77" s="278"/>
    </row>
    <row r="78" spans="2:8" ht="24" customHeight="1" x14ac:dyDescent="0.2">
      <c r="B78" s="267"/>
      <c r="C78" s="268"/>
      <c r="D78" s="268"/>
      <c r="E78" s="275"/>
      <c r="F78" s="276"/>
      <c r="G78" s="277"/>
      <c r="H78" s="278"/>
    </row>
    <row r="79" spans="2:8" ht="24" customHeight="1" x14ac:dyDescent="0.2">
      <c r="B79" s="267"/>
      <c r="C79" s="268"/>
      <c r="D79" s="268"/>
      <c r="E79" s="275"/>
      <c r="F79" s="276"/>
      <c r="G79" s="277"/>
      <c r="H79" s="278"/>
    </row>
    <row r="80" spans="2:8" ht="24" customHeight="1" x14ac:dyDescent="0.2">
      <c r="B80" s="267"/>
      <c r="C80" s="268"/>
      <c r="D80" s="268"/>
      <c r="E80" s="275"/>
      <c r="F80" s="276"/>
      <c r="G80" s="277"/>
      <c r="H80" s="278"/>
    </row>
    <row r="81" spans="2:8" ht="24" customHeight="1" x14ac:dyDescent="0.2">
      <c r="B81" s="267"/>
      <c r="C81" s="268"/>
      <c r="D81" s="268"/>
      <c r="E81" s="275"/>
      <c r="F81" s="276"/>
      <c r="G81" s="277"/>
      <c r="H81" s="278"/>
    </row>
    <row r="82" spans="2:8" ht="24" customHeight="1" x14ac:dyDescent="0.2">
      <c r="B82" s="267"/>
      <c r="C82" s="268"/>
      <c r="D82" s="268"/>
      <c r="E82" s="275"/>
      <c r="F82" s="276"/>
      <c r="G82" s="277"/>
      <c r="H82" s="278"/>
    </row>
    <row r="83" spans="2:8" ht="24" customHeight="1" x14ac:dyDescent="0.2">
      <c r="B83" s="267"/>
      <c r="C83" s="268"/>
      <c r="D83" s="268"/>
      <c r="E83" s="275"/>
      <c r="F83" s="276"/>
      <c r="G83" s="277"/>
      <c r="H83" s="278"/>
    </row>
    <row r="84" spans="2:8" ht="24" customHeight="1" x14ac:dyDescent="0.2">
      <c r="B84" s="267"/>
      <c r="C84" s="268"/>
      <c r="D84" s="268"/>
      <c r="E84" s="275"/>
      <c r="F84" s="276"/>
      <c r="G84" s="277"/>
      <c r="H84" s="278"/>
    </row>
    <row r="85" spans="2:8" ht="24" customHeight="1" x14ac:dyDescent="0.2">
      <c r="B85" s="267"/>
      <c r="C85" s="268"/>
      <c r="D85" s="268"/>
      <c r="E85" s="275"/>
      <c r="F85" s="276"/>
      <c r="G85" s="277"/>
      <c r="H85" s="278"/>
    </row>
    <row r="86" spans="2:8" ht="24" customHeight="1" x14ac:dyDescent="0.2">
      <c r="B86" s="267"/>
      <c r="C86" s="268"/>
      <c r="D86" s="268"/>
      <c r="E86" s="275"/>
      <c r="F86" s="276"/>
      <c r="G86" s="277"/>
      <c r="H86" s="278"/>
    </row>
    <row r="87" spans="2:8" ht="24" customHeight="1" x14ac:dyDescent="0.2">
      <c r="B87" s="267"/>
      <c r="C87" s="268"/>
      <c r="D87" s="268"/>
      <c r="E87" s="275"/>
      <c r="F87" s="276"/>
      <c r="G87" s="277"/>
      <c r="H87" s="278"/>
    </row>
    <row r="88" spans="2:8" ht="24" customHeight="1" x14ac:dyDescent="0.2">
      <c r="B88" s="267"/>
      <c r="C88" s="268"/>
      <c r="D88" s="268"/>
      <c r="E88" s="275"/>
      <c r="F88" s="276"/>
      <c r="G88" s="277"/>
      <c r="H88" s="278"/>
    </row>
    <row r="89" spans="2:8" ht="24" customHeight="1" x14ac:dyDescent="0.2">
      <c r="B89" s="267"/>
      <c r="C89" s="268"/>
      <c r="D89" s="268"/>
      <c r="E89" s="275"/>
      <c r="F89" s="276"/>
      <c r="G89" s="277"/>
      <c r="H89" s="278"/>
    </row>
    <row r="90" spans="2:8" ht="24" customHeight="1" x14ac:dyDescent="0.2">
      <c r="B90" s="267"/>
      <c r="C90" s="268"/>
      <c r="D90" s="268"/>
      <c r="E90" s="275"/>
      <c r="F90" s="276"/>
      <c r="G90" s="277"/>
      <c r="H90" s="278"/>
    </row>
    <row r="91" spans="2:8" ht="24" customHeight="1" x14ac:dyDescent="0.2">
      <c r="B91" s="267"/>
      <c r="C91" s="268"/>
      <c r="D91" s="268"/>
      <c r="E91" s="275"/>
      <c r="F91" s="276"/>
      <c r="G91" s="277"/>
      <c r="H91" s="278"/>
    </row>
    <row r="92" spans="2:8" ht="24" customHeight="1" x14ac:dyDescent="0.2">
      <c r="B92" s="267"/>
      <c r="C92" s="268"/>
      <c r="D92" s="268"/>
      <c r="E92" s="275"/>
      <c r="F92" s="276"/>
      <c r="G92" s="277"/>
      <c r="H92" s="278"/>
    </row>
    <row r="93" spans="2:8" ht="24" customHeight="1" x14ac:dyDescent="0.2">
      <c r="B93" s="267"/>
      <c r="C93" s="268"/>
      <c r="D93" s="268"/>
      <c r="E93" s="275"/>
      <c r="F93" s="276"/>
      <c r="G93" s="277"/>
      <c r="H93" s="278"/>
    </row>
    <row r="94" spans="2:8" ht="24" customHeight="1" x14ac:dyDescent="0.2">
      <c r="B94" s="267"/>
      <c r="C94" s="268"/>
      <c r="D94" s="268"/>
      <c r="E94" s="275"/>
      <c r="F94" s="276"/>
      <c r="G94" s="277"/>
      <c r="H94" s="278"/>
    </row>
    <row r="95" spans="2:8" ht="24" customHeight="1" x14ac:dyDescent="0.2">
      <c r="B95" s="267"/>
      <c r="C95" s="268"/>
      <c r="D95" s="268"/>
      <c r="E95" s="275"/>
      <c r="F95" s="276"/>
      <c r="G95" s="277"/>
      <c r="H95" s="278"/>
    </row>
    <row r="96" spans="2:8" ht="24" customHeight="1" x14ac:dyDescent="0.2">
      <c r="B96" s="267"/>
      <c r="C96" s="268"/>
      <c r="D96" s="268"/>
      <c r="E96" s="275"/>
      <c r="F96" s="276"/>
      <c r="G96" s="277"/>
      <c r="H96" s="278"/>
    </row>
    <row r="97" spans="2:8" ht="24" customHeight="1" x14ac:dyDescent="0.2">
      <c r="B97" s="267"/>
      <c r="C97" s="268"/>
      <c r="D97" s="268"/>
      <c r="E97" s="275"/>
      <c r="F97" s="276"/>
      <c r="G97" s="277"/>
      <c r="H97" s="278"/>
    </row>
    <row r="98" spans="2:8" ht="24" customHeight="1" x14ac:dyDescent="0.2">
      <c r="B98" s="267"/>
      <c r="C98" s="268"/>
      <c r="D98" s="268"/>
      <c r="E98" s="275"/>
      <c r="F98" s="276"/>
      <c r="G98" s="277"/>
      <c r="H98" s="278"/>
    </row>
    <row r="99" spans="2:8" ht="24" customHeight="1" x14ac:dyDescent="0.2">
      <c r="B99" s="267"/>
      <c r="C99" s="268"/>
      <c r="D99" s="268"/>
      <c r="E99" s="275"/>
      <c r="F99" s="276"/>
      <c r="G99" s="277"/>
      <c r="H99" s="278"/>
    </row>
    <row r="100" spans="2:8" ht="24" customHeight="1" x14ac:dyDescent="0.2">
      <c r="B100" s="267"/>
      <c r="C100" s="268"/>
      <c r="D100" s="268"/>
      <c r="E100" s="275"/>
      <c r="F100" s="276"/>
      <c r="G100" s="277"/>
      <c r="H100" s="278"/>
    </row>
    <row r="101" spans="2:8" ht="24" customHeight="1" x14ac:dyDescent="0.2">
      <c r="B101" s="267"/>
      <c r="C101" s="268"/>
      <c r="D101" s="268"/>
      <c r="E101" s="275"/>
      <c r="F101" s="276"/>
      <c r="G101" s="277"/>
      <c r="H101" s="278"/>
    </row>
    <row r="102" spans="2:8" ht="24" customHeight="1" x14ac:dyDescent="0.2">
      <c r="B102" s="267"/>
      <c r="C102" s="268"/>
      <c r="D102" s="268"/>
      <c r="E102" s="275"/>
      <c r="F102" s="276"/>
      <c r="G102" s="277"/>
      <c r="H102" s="278"/>
    </row>
    <row r="103" spans="2:8" ht="24" customHeight="1" x14ac:dyDescent="0.2">
      <c r="B103" s="267"/>
      <c r="C103" s="268"/>
      <c r="D103" s="268"/>
      <c r="E103" s="275"/>
      <c r="F103" s="276"/>
      <c r="G103" s="277"/>
      <c r="H103" s="278"/>
    </row>
    <row r="104" spans="2:8" ht="24" customHeight="1" x14ac:dyDescent="0.2">
      <c r="B104" s="267"/>
      <c r="C104" s="268"/>
      <c r="D104" s="268"/>
      <c r="E104" s="275"/>
      <c r="F104" s="276"/>
      <c r="G104" s="277"/>
      <c r="H104" s="278"/>
    </row>
    <row r="105" spans="2:8" ht="24" customHeight="1" x14ac:dyDescent="0.2">
      <c r="B105" s="267"/>
      <c r="C105" s="268"/>
      <c r="D105" s="268"/>
      <c r="E105" s="275"/>
      <c r="F105" s="276"/>
      <c r="G105" s="277"/>
      <c r="H105" s="278"/>
    </row>
    <row r="106" spans="2:8" ht="24" customHeight="1" x14ac:dyDescent="0.2">
      <c r="B106" s="267"/>
      <c r="C106" s="268"/>
      <c r="D106" s="268"/>
      <c r="E106" s="275"/>
      <c r="F106" s="276"/>
      <c r="G106" s="277"/>
      <c r="H106" s="278"/>
    </row>
    <row r="107" spans="2:8" ht="24" customHeight="1" x14ac:dyDescent="0.2">
      <c r="B107" s="267"/>
      <c r="C107" s="268"/>
      <c r="D107" s="268"/>
      <c r="E107" s="275"/>
      <c r="F107" s="276"/>
      <c r="G107" s="277"/>
      <c r="H107" s="278"/>
    </row>
    <row r="108" spans="2:8" ht="24" customHeight="1" x14ac:dyDescent="0.2">
      <c r="B108" s="267"/>
      <c r="C108" s="268"/>
      <c r="D108" s="268"/>
      <c r="E108" s="275"/>
      <c r="F108" s="276"/>
      <c r="G108" s="277"/>
      <c r="H108" s="278"/>
    </row>
    <row r="109" spans="2:8" ht="24" customHeight="1" x14ac:dyDescent="0.2">
      <c r="B109" s="267"/>
      <c r="C109" s="268"/>
      <c r="D109" s="268"/>
      <c r="E109" s="275"/>
      <c r="F109" s="276"/>
      <c r="G109" s="277"/>
      <c r="H109" s="278"/>
    </row>
    <row r="110" spans="2:8" ht="24" customHeight="1" x14ac:dyDescent="0.2">
      <c r="B110" s="267"/>
      <c r="C110" s="268"/>
      <c r="D110" s="268"/>
      <c r="E110" s="275"/>
      <c r="F110" s="276"/>
      <c r="G110" s="277"/>
      <c r="H110" s="278"/>
    </row>
    <row r="111" spans="2:8" ht="24" customHeight="1" x14ac:dyDescent="0.2">
      <c r="B111" s="267"/>
      <c r="C111" s="268"/>
      <c r="D111" s="268"/>
      <c r="E111" s="275"/>
      <c r="F111" s="276"/>
      <c r="G111" s="277"/>
      <c r="H111" s="278"/>
    </row>
    <row r="112" spans="2:8" ht="24" customHeight="1" x14ac:dyDescent="0.2">
      <c r="B112" s="267"/>
      <c r="C112" s="268"/>
      <c r="D112" s="268"/>
      <c r="E112" s="275"/>
      <c r="F112" s="276"/>
      <c r="G112" s="277"/>
      <c r="H112" s="278"/>
    </row>
    <row r="113" spans="2:8" ht="24" customHeight="1" x14ac:dyDescent="0.2">
      <c r="B113" s="267"/>
      <c r="C113" s="268"/>
      <c r="D113" s="268"/>
      <c r="E113" s="275"/>
      <c r="F113" s="276"/>
      <c r="G113" s="277"/>
      <c r="H113" s="278"/>
    </row>
    <row r="114" spans="2:8" ht="24" customHeight="1" x14ac:dyDescent="0.2">
      <c r="B114" s="267"/>
      <c r="C114" s="268"/>
      <c r="D114" s="268"/>
      <c r="E114" s="275"/>
      <c r="F114" s="276"/>
      <c r="G114" s="277"/>
      <c r="H114" s="278"/>
    </row>
    <row r="115" spans="2:8" ht="24" customHeight="1" x14ac:dyDescent="0.2">
      <c r="B115" s="267"/>
      <c r="C115" s="268"/>
      <c r="D115" s="268"/>
      <c r="E115" s="275"/>
      <c r="F115" s="276"/>
      <c r="G115" s="277"/>
      <c r="H115" s="278"/>
    </row>
    <row r="116" spans="2:8" ht="24" customHeight="1" x14ac:dyDescent="0.2">
      <c r="B116" s="267"/>
      <c r="C116" s="268"/>
      <c r="D116" s="268"/>
      <c r="E116" s="275"/>
      <c r="F116" s="276"/>
      <c r="G116" s="277"/>
      <c r="H116" s="278"/>
    </row>
    <row r="117" spans="2:8" ht="24" customHeight="1" x14ac:dyDescent="0.2">
      <c r="B117" s="267"/>
      <c r="C117" s="268"/>
      <c r="D117" s="268"/>
      <c r="E117" s="275"/>
      <c r="F117" s="276"/>
      <c r="G117" s="277"/>
      <c r="H117" s="278"/>
    </row>
    <row r="118" spans="2:8" ht="24" customHeight="1" x14ac:dyDescent="0.2">
      <c r="B118" s="267"/>
      <c r="C118" s="268"/>
      <c r="D118" s="268"/>
      <c r="E118" s="275"/>
      <c r="F118" s="276"/>
      <c r="G118" s="277"/>
      <c r="H118" s="278"/>
    </row>
    <row r="119" spans="2:8" ht="24" customHeight="1" x14ac:dyDescent="0.2">
      <c r="B119" s="267"/>
      <c r="C119" s="268"/>
      <c r="D119" s="268"/>
      <c r="E119" s="275"/>
      <c r="F119" s="276"/>
      <c r="G119" s="277"/>
      <c r="H119" s="278"/>
    </row>
    <row r="120" spans="2:8" ht="24" customHeight="1" x14ac:dyDescent="0.2">
      <c r="B120" s="267"/>
      <c r="C120" s="268"/>
      <c r="D120" s="268"/>
      <c r="E120" s="275"/>
      <c r="F120" s="276"/>
      <c r="G120" s="277"/>
      <c r="H120" s="278"/>
    </row>
    <row r="121" spans="2:8" ht="24" customHeight="1" x14ac:dyDescent="0.2">
      <c r="B121" s="267"/>
      <c r="C121" s="268"/>
      <c r="D121" s="268"/>
      <c r="E121" s="275"/>
      <c r="F121" s="276"/>
      <c r="G121" s="277"/>
      <c r="H121" s="278"/>
    </row>
    <row r="122" spans="2:8" ht="24" customHeight="1" x14ac:dyDescent="0.2">
      <c r="B122" s="267"/>
      <c r="C122" s="268"/>
      <c r="D122" s="268"/>
      <c r="E122" s="275"/>
      <c r="F122" s="276"/>
      <c r="G122" s="277"/>
      <c r="H122" s="278"/>
    </row>
    <row r="123" spans="2:8" ht="24" customHeight="1" x14ac:dyDescent="0.2">
      <c r="B123" s="267"/>
      <c r="C123" s="268"/>
      <c r="D123" s="268"/>
      <c r="E123" s="275"/>
      <c r="F123" s="276"/>
      <c r="G123" s="277"/>
      <c r="H123" s="278"/>
    </row>
    <row r="124" spans="2:8" ht="24" customHeight="1" x14ac:dyDescent="0.2">
      <c r="B124" s="267"/>
      <c r="C124" s="268"/>
      <c r="D124" s="268"/>
      <c r="E124" s="275"/>
      <c r="F124" s="276"/>
      <c r="G124" s="277"/>
      <c r="H124" s="278"/>
    </row>
    <row r="125" spans="2:8" ht="24" customHeight="1" x14ac:dyDescent="0.2">
      <c r="B125" s="267"/>
      <c r="C125" s="268"/>
      <c r="D125" s="268"/>
      <c r="E125" s="275"/>
      <c r="F125" s="276"/>
      <c r="G125" s="277"/>
      <c r="H125" s="278"/>
    </row>
    <row r="126" spans="2:8" ht="24" customHeight="1" x14ac:dyDescent="0.2">
      <c r="B126" s="267"/>
      <c r="C126" s="268"/>
      <c r="D126" s="268"/>
      <c r="E126" s="275"/>
      <c r="F126" s="276"/>
      <c r="G126" s="277"/>
      <c r="H126" s="278"/>
    </row>
    <row r="127" spans="2:8" ht="24" customHeight="1" x14ac:dyDescent="0.2">
      <c r="B127" s="267"/>
      <c r="C127" s="268"/>
      <c r="D127" s="268"/>
      <c r="E127" s="275"/>
      <c r="F127" s="276"/>
      <c r="G127" s="277"/>
      <c r="H127" s="278"/>
    </row>
    <row r="128" spans="2:8" ht="24" customHeight="1" x14ac:dyDescent="0.2">
      <c r="B128" s="267"/>
      <c r="C128" s="268"/>
      <c r="D128" s="268"/>
      <c r="E128" s="275"/>
      <c r="F128" s="276"/>
      <c r="G128" s="277"/>
      <c r="H128" s="278"/>
    </row>
    <row r="129" spans="2:8" ht="24" customHeight="1" x14ac:dyDescent="0.2">
      <c r="B129" s="267"/>
      <c r="C129" s="268"/>
      <c r="D129" s="268"/>
      <c r="E129" s="275"/>
      <c r="F129" s="276"/>
      <c r="G129" s="277"/>
      <c r="H129" s="278"/>
    </row>
    <row r="130" spans="2:8" ht="24" customHeight="1" x14ac:dyDescent="0.2">
      <c r="B130" s="267"/>
      <c r="C130" s="268"/>
      <c r="D130" s="268"/>
      <c r="E130" s="275"/>
      <c r="F130" s="276"/>
      <c r="G130" s="277"/>
      <c r="H130" s="278"/>
    </row>
    <row r="131" spans="2:8" ht="24" customHeight="1" x14ac:dyDescent="0.2">
      <c r="B131" s="267"/>
      <c r="C131" s="268"/>
      <c r="D131" s="268"/>
      <c r="E131" s="275"/>
      <c r="F131" s="276"/>
      <c r="G131" s="277"/>
      <c r="H131" s="278"/>
    </row>
    <row r="132" spans="2:8" ht="24" customHeight="1" x14ac:dyDescent="0.2">
      <c r="B132" s="267"/>
      <c r="C132" s="268"/>
      <c r="D132" s="268"/>
      <c r="E132" s="275"/>
      <c r="F132" s="276"/>
      <c r="G132" s="277"/>
      <c r="H132" s="278"/>
    </row>
    <row r="133" spans="2:8" ht="24" customHeight="1" x14ac:dyDescent="0.2">
      <c r="B133" s="267"/>
      <c r="C133" s="268"/>
      <c r="D133" s="268"/>
      <c r="E133" s="275"/>
      <c r="F133" s="276"/>
      <c r="G133" s="277"/>
      <c r="H133" s="278"/>
    </row>
    <row r="134" spans="2:8" ht="24" customHeight="1" x14ac:dyDescent="0.2">
      <c r="B134" s="267"/>
      <c r="C134" s="268"/>
      <c r="D134" s="268"/>
      <c r="E134" s="275"/>
      <c r="F134" s="276"/>
      <c r="G134" s="277"/>
      <c r="H134" s="278"/>
    </row>
    <row r="135" spans="2:8" ht="24" customHeight="1" x14ac:dyDescent="0.2">
      <c r="B135" s="267"/>
      <c r="C135" s="268"/>
      <c r="D135" s="268"/>
      <c r="E135" s="275"/>
      <c r="F135" s="276"/>
      <c r="G135" s="277"/>
      <c r="H135" s="278"/>
    </row>
    <row r="136" spans="2:8" ht="24" customHeight="1" x14ac:dyDescent="0.2">
      <c r="B136" s="267"/>
      <c r="C136" s="268"/>
      <c r="D136" s="268"/>
      <c r="E136" s="275"/>
      <c r="F136" s="276"/>
      <c r="G136" s="277"/>
      <c r="H136" s="278"/>
    </row>
    <row r="137" spans="2:8" ht="24" customHeight="1" x14ac:dyDescent="0.2">
      <c r="B137" s="267"/>
      <c r="C137" s="268"/>
      <c r="D137" s="268"/>
      <c r="E137" s="275"/>
      <c r="F137" s="276"/>
      <c r="G137" s="277"/>
      <c r="H137" s="278"/>
    </row>
    <row r="138" spans="2:8" ht="24" customHeight="1" x14ac:dyDescent="0.2">
      <c r="B138" s="267"/>
      <c r="C138" s="268"/>
      <c r="D138" s="268"/>
      <c r="E138" s="275"/>
      <c r="F138" s="276"/>
      <c r="G138" s="277"/>
      <c r="H138" s="278"/>
    </row>
    <row r="139" spans="2:8" ht="24" customHeight="1" x14ac:dyDescent="0.2">
      <c r="B139" s="267"/>
      <c r="C139" s="268"/>
      <c r="D139" s="268"/>
      <c r="E139" s="275"/>
      <c r="F139" s="276"/>
      <c r="G139" s="277"/>
      <c r="H139" s="278"/>
    </row>
    <row r="140" spans="2:8" ht="24" customHeight="1" x14ac:dyDescent="0.2">
      <c r="B140" s="267"/>
      <c r="C140" s="268"/>
      <c r="D140" s="268"/>
      <c r="E140" s="275"/>
      <c r="F140" s="276"/>
      <c r="G140" s="277"/>
      <c r="H140" s="278"/>
    </row>
    <row r="141" spans="2:8" ht="24" customHeight="1" x14ac:dyDescent="0.2">
      <c r="B141" s="267"/>
      <c r="C141" s="268"/>
      <c r="D141" s="268"/>
      <c r="E141" s="275"/>
      <c r="F141" s="276"/>
      <c r="G141" s="277"/>
      <c r="H141" s="278"/>
    </row>
    <row r="142" spans="2:8" ht="24" customHeight="1" x14ac:dyDescent="0.2">
      <c r="B142" s="267"/>
      <c r="C142" s="268"/>
      <c r="D142" s="268"/>
      <c r="E142" s="275"/>
      <c r="F142" s="276"/>
      <c r="G142" s="277"/>
      <c r="H142" s="278"/>
    </row>
    <row r="143" spans="2:8" ht="24" customHeight="1" x14ac:dyDescent="0.2">
      <c r="B143" s="267"/>
      <c r="C143" s="268"/>
      <c r="D143" s="268"/>
      <c r="E143" s="275"/>
      <c r="F143" s="276"/>
      <c r="G143" s="277"/>
      <c r="H143" s="278"/>
    </row>
    <row r="144" spans="2:8" ht="24" customHeight="1" x14ac:dyDescent="0.2">
      <c r="B144" s="267"/>
      <c r="C144" s="268"/>
      <c r="D144" s="268"/>
      <c r="E144" s="275"/>
      <c r="F144" s="276"/>
      <c r="G144" s="277"/>
      <c r="H144" s="278"/>
    </row>
    <row r="145" spans="2:8" ht="24" customHeight="1" x14ac:dyDescent="0.2">
      <c r="B145" s="267"/>
      <c r="C145" s="268"/>
      <c r="D145" s="268"/>
      <c r="E145" s="275"/>
      <c r="F145" s="276"/>
      <c r="G145" s="277"/>
      <c r="H145" s="278"/>
    </row>
    <row r="146" spans="2:8" ht="24" customHeight="1" x14ac:dyDescent="0.2">
      <c r="B146" s="267"/>
      <c r="C146" s="268"/>
      <c r="D146" s="268"/>
      <c r="E146" s="275"/>
      <c r="F146" s="276"/>
      <c r="G146" s="277"/>
      <c r="H146" s="278"/>
    </row>
    <row r="147" spans="2:8" ht="24" customHeight="1" x14ac:dyDescent="0.2">
      <c r="B147" s="267"/>
      <c r="C147" s="268"/>
      <c r="D147" s="268"/>
      <c r="E147" s="275"/>
      <c r="F147" s="276"/>
      <c r="G147" s="277"/>
      <c r="H147" s="278"/>
    </row>
    <row r="148" spans="2:8" ht="24" customHeight="1" x14ac:dyDescent="0.2">
      <c r="B148" s="267"/>
      <c r="C148" s="268"/>
      <c r="D148" s="268"/>
      <c r="E148" s="275"/>
      <c r="F148" s="276"/>
      <c r="G148" s="277"/>
      <c r="H148" s="278"/>
    </row>
    <row r="149" spans="2:8" ht="24" customHeight="1" x14ac:dyDescent="0.2">
      <c r="B149" s="267"/>
      <c r="C149" s="268"/>
      <c r="D149" s="268"/>
      <c r="E149" s="275"/>
      <c r="F149" s="276"/>
      <c r="G149" s="277"/>
      <c r="H149" s="278"/>
    </row>
    <row r="150" spans="2:8" ht="24" customHeight="1" x14ac:dyDescent="0.2">
      <c r="B150" s="267"/>
      <c r="C150" s="268"/>
      <c r="D150" s="268"/>
      <c r="E150" s="275"/>
      <c r="F150" s="276"/>
      <c r="G150" s="277"/>
      <c r="H150" s="278"/>
    </row>
    <row r="151" spans="2:8" ht="24" customHeight="1" x14ac:dyDescent="0.2">
      <c r="B151" s="267"/>
      <c r="C151" s="268"/>
      <c r="D151" s="268"/>
      <c r="E151" s="275"/>
      <c r="F151" s="276"/>
      <c r="G151" s="277"/>
      <c r="H151" s="278"/>
    </row>
    <row r="152" spans="2:8" ht="24" customHeight="1" x14ac:dyDescent="0.2">
      <c r="B152" s="267"/>
      <c r="C152" s="268"/>
      <c r="D152" s="268"/>
      <c r="E152" s="275"/>
      <c r="F152" s="276"/>
      <c r="G152" s="277"/>
      <c r="H152" s="278"/>
    </row>
    <row r="153" spans="2:8" ht="24" customHeight="1" x14ac:dyDescent="0.2">
      <c r="B153" s="267"/>
      <c r="C153" s="268"/>
      <c r="D153" s="268"/>
      <c r="E153" s="275"/>
      <c r="F153" s="276"/>
      <c r="G153" s="277"/>
      <c r="H153" s="278"/>
    </row>
    <row r="154" spans="2:8" ht="24" customHeight="1" x14ac:dyDescent="0.2">
      <c r="B154" s="267"/>
      <c r="C154" s="268"/>
      <c r="D154" s="268"/>
      <c r="E154" s="275"/>
      <c r="F154" s="276"/>
      <c r="G154" s="277"/>
      <c r="H154" s="278"/>
    </row>
    <row r="155" spans="2:8" ht="24" customHeight="1" x14ac:dyDescent="0.2">
      <c r="B155" s="267"/>
      <c r="C155" s="268"/>
      <c r="D155" s="268"/>
      <c r="E155" s="275"/>
      <c r="F155" s="276"/>
      <c r="G155" s="277"/>
      <c r="H155" s="278"/>
    </row>
    <row r="156" spans="2:8" ht="24" customHeight="1" x14ac:dyDescent="0.2">
      <c r="B156" s="267"/>
      <c r="C156" s="268"/>
      <c r="D156" s="268"/>
      <c r="E156" s="275"/>
      <c r="F156" s="276"/>
      <c r="G156" s="277"/>
      <c r="H156" s="278"/>
    </row>
    <row r="157" spans="2:8" ht="24" customHeight="1" x14ac:dyDescent="0.2">
      <c r="B157" s="267"/>
      <c r="C157" s="268"/>
      <c r="D157" s="268"/>
      <c r="E157" s="275"/>
      <c r="F157" s="276"/>
      <c r="G157" s="277"/>
      <c r="H157" s="278"/>
    </row>
    <row r="158" spans="2:8" ht="24" customHeight="1" x14ac:dyDescent="0.2">
      <c r="B158" s="267"/>
      <c r="C158" s="268"/>
      <c r="D158" s="268"/>
      <c r="E158" s="275"/>
      <c r="F158" s="276"/>
      <c r="G158" s="277"/>
      <c r="H158" s="278"/>
    </row>
    <row r="159" spans="2:8" ht="24" customHeight="1" x14ac:dyDescent="0.2">
      <c r="B159" s="267"/>
      <c r="C159" s="268"/>
      <c r="D159" s="268"/>
      <c r="E159" s="275"/>
      <c r="F159" s="276"/>
      <c r="G159" s="277"/>
      <c r="H159" s="278"/>
    </row>
    <row r="160" spans="2:8" ht="24" customHeight="1" x14ac:dyDescent="0.2">
      <c r="B160" s="267"/>
      <c r="C160" s="268"/>
      <c r="D160" s="268"/>
      <c r="E160" s="275"/>
      <c r="F160" s="276"/>
      <c r="G160" s="277"/>
      <c r="H160" s="278"/>
    </row>
    <row r="161" spans="2:8" ht="24" customHeight="1" x14ac:dyDescent="0.2">
      <c r="B161" s="267"/>
      <c r="C161" s="268"/>
      <c r="D161" s="268"/>
      <c r="E161" s="275"/>
      <c r="F161" s="276"/>
      <c r="G161" s="277"/>
      <c r="H161" s="278"/>
    </row>
    <row r="162" spans="2:8" ht="24" customHeight="1" x14ac:dyDescent="0.2">
      <c r="B162" s="267"/>
      <c r="C162" s="268"/>
      <c r="D162" s="268"/>
      <c r="E162" s="275"/>
      <c r="F162" s="276"/>
      <c r="G162" s="277"/>
      <c r="H162" s="278"/>
    </row>
    <row r="163" spans="2:8" ht="24" customHeight="1" x14ac:dyDescent="0.2">
      <c r="B163" s="267"/>
      <c r="C163" s="268"/>
      <c r="D163" s="268"/>
      <c r="E163" s="275"/>
      <c r="F163" s="276"/>
      <c r="G163" s="277"/>
      <c r="H163" s="278"/>
    </row>
    <row r="164" spans="2:8" ht="24" customHeight="1" x14ac:dyDescent="0.2">
      <c r="B164" s="267"/>
      <c r="C164" s="268"/>
      <c r="D164" s="268"/>
      <c r="E164" s="275"/>
      <c r="F164" s="276"/>
      <c r="G164" s="277"/>
      <c r="H164" s="278"/>
    </row>
    <row r="165" spans="2:8" ht="24" customHeight="1" x14ac:dyDescent="0.2">
      <c r="B165" s="267"/>
      <c r="C165" s="268"/>
      <c r="D165" s="268"/>
      <c r="E165" s="275"/>
      <c r="F165" s="276"/>
      <c r="G165" s="277"/>
      <c r="H165" s="278"/>
    </row>
    <row r="166" spans="2:8" ht="24" customHeight="1" x14ac:dyDescent="0.2">
      <c r="B166" s="267"/>
      <c r="C166" s="268"/>
      <c r="D166" s="268"/>
      <c r="E166" s="275"/>
      <c r="F166" s="276"/>
      <c r="G166" s="277"/>
      <c r="H166" s="278"/>
    </row>
    <row r="167" spans="2:8" ht="24" customHeight="1" x14ac:dyDescent="0.2">
      <c r="B167" s="267"/>
      <c r="C167" s="268"/>
      <c r="D167" s="268"/>
      <c r="E167" s="275"/>
      <c r="F167" s="276"/>
      <c r="G167" s="277"/>
      <c r="H167" s="278"/>
    </row>
    <row r="168" spans="2:8" ht="24" customHeight="1" x14ac:dyDescent="0.2">
      <c r="B168" s="267"/>
      <c r="C168" s="268"/>
      <c r="D168" s="268"/>
      <c r="E168" s="275"/>
      <c r="F168" s="276"/>
      <c r="G168" s="277"/>
      <c r="H168" s="278"/>
    </row>
    <row r="169" spans="2:8" ht="24" customHeight="1" x14ac:dyDescent="0.2">
      <c r="B169" s="267"/>
      <c r="C169" s="268"/>
      <c r="D169" s="268"/>
      <c r="E169" s="275"/>
      <c r="F169" s="276"/>
      <c r="G169" s="277"/>
      <c r="H169" s="278"/>
    </row>
    <row r="170" spans="2:8" ht="24" customHeight="1" x14ac:dyDescent="0.2">
      <c r="B170" s="267"/>
      <c r="C170" s="268"/>
      <c r="D170" s="268"/>
      <c r="E170" s="275"/>
      <c r="F170" s="276"/>
      <c r="G170" s="277"/>
      <c r="H170" s="278"/>
    </row>
    <row r="171" spans="2:8" ht="24" customHeight="1" x14ac:dyDescent="0.2">
      <c r="B171" s="267"/>
      <c r="C171" s="268"/>
      <c r="D171" s="268"/>
      <c r="E171" s="275"/>
      <c r="F171" s="276"/>
      <c r="G171" s="277"/>
      <c r="H171" s="278"/>
    </row>
    <row r="172" spans="2:8" ht="24" customHeight="1" x14ac:dyDescent="0.2">
      <c r="B172" s="267"/>
      <c r="C172" s="268"/>
      <c r="D172" s="268"/>
      <c r="E172" s="275"/>
      <c r="F172" s="276"/>
      <c r="G172" s="277"/>
      <c r="H172" s="278"/>
    </row>
    <row r="173" spans="2:8" ht="24" customHeight="1" x14ac:dyDescent="0.2">
      <c r="B173" s="267"/>
      <c r="C173" s="268"/>
      <c r="D173" s="268"/>
      <c r="E173" s="275"/>
      <c r="F173" s="276"/>
      <c r="G173" s="277"/>
      <c r="H173" s="278"/>
    </row>
    <row r="174" spans="2:8" ht="24" customHeight="1" x14ac:dyDescent="0.2">
      <c r="B174" s="267"/>
      <c r="C174" s="268"/>
      <c r="D174" s="268"/>
      <c r="E174" s="275"/>
      <c r="F174" s="276"/>
      <c r="G174" s="277"/>
      <c r="H174" s="278"/>
    </row>
    <row r="175" spans="2:8" ht="24" customHeight="1" x14ac:dyDescent="0.2">
      <c r="B175" s="267"/>
      <c r="C175" s="268"/>
      <c r="D175" s="268"/>
      <c r="E175" s="275"/>
      <c r="F175" s="276"/>
      <c r="G175" s="277"/>
      <c r="H175" s="278"/>
    </row>
    <row r="176" spans="2:8" ht="24" customHeight="1" x14ac:dyDescent="0.2">
      <c r="B176" s="267"/>
      <c r="C176" s="268"/>
      <c r="D176" s="268"/>
      <c r="E176" s="275"/>
      <c r="F176" s="276"/>
      <c r="G176" s="277"/>
      <c r="H176" s="278"/>
    </row>
    <row r="177" spans="2:8" ht="24" customHeight="1" x14ac:dyDescent="0.2">
      <c r="B177" s="267"/>
      <c r="C177" s="268"/>
      <c r="D177" s="268"/>
      <c r="E177" s="275"/>
      <c r="F177" s="276"/>
      <c r="G177" s="277"/>
      <c r="H177" s="278"/>
    </row>
    <row r="178" spans="2:8" ht="24" customHeight="1" x14ac:dyDescent="0.2">
      <c r="B178" s="267"/>
      <c r="C178" s="268"/>
      <c r="D178" s="268"/>
      <c r="E178" s="275"/>
      <c r="F178" s="276"/>
      <c r="G178" s="277"/>
      <c r="H178" s="278"/>
    </row>
    <row r="179" spans="2:8" ht="24" customHeight="1" x14ac:dyDescent="0.2">
      <c r="B179" s="267"/>
      <c r="C179" s="268"/>
      <c r="D179" s="268"/>
      <c r="E179" s="275"/>
      <c r="F179" s="276"/>
      <c r="G179" s="277"/>
      <c r="H179" s="278"/>
    </row>
    <row r="180" spans="2:8" ht="24" customHeight="1" x14ac:dyDescent="0.2">
      <c r="B180" s="267"/>
      <c r="C180" s="268"/>
      <c r="D180" s="268"/>
      <c r="E180" s="275"/>
      <c r="F180" s="276"/>
      <c r="G180" s="277"/>
      <c r="H180" s="278"/>
    </row>
    <row r="181" spans="2:8" ht="24" customHeight="1" x14ac:dyDescent="0.2">
      <c r="B181" s="267"/>
      <c r="C181" s="268"/>
      <c r="D181" s="268"/>
      <c r="E181" s="275"/>
      <c r="F181" s="276"/>
      <c r="G181" s="277"/>
      <c r="H181" s="278"/>
    </row>
    <row r="182" spans="2:8" ht="24" customHeight="1" x14ac:dyDescent="0.2">
      <c r="B182" s="267"/>
      <c r="C182" s="268"/>
      <c r="D182" s="268"/>
      <c r="E182" s="275"/>
      <c r="F182" s="276"/>
      <c r="G182" s="277"/>
      <c r="H182" s="278"/>
    </row>
    <row r="183" spans="2:8" ht="24" customHeight="1" x14ac:dyDescent="0.2">
      <c r="B183" s="267"/>
      <c r="C183" s="268"/>
      <c r="D183" s="268"/>
      <c r="E183" s="275"/>
      <c r="F183" s="276"/>
      <c r="G183" s="277"/>
      <c r="H183" s="278"/>
    </row>
    <row r="184" spans="2:8" ht="24" customHeight="1" x14ac:dyDescent="0.2">
      <c r="B184" s="267"/>
      <c r="C184" s="268"/>
      <c r="D184" s="268"/>
      <c r="E184" s="275"/>
      <c r="F184" s="276"/>
      <c r="G184" s="277"/>
      <c r="H184" s="278"/>
    </row>
    <row r="185" spans="2:8" ht="24" customHeight="1" x14ac:dyDescent="0.2">
      <c r="B185" s="267"/>
      <c r="C185" s="268"/>
      <c r="D185" s="268"/>
      <c r="E185" s="275"/>
      <c r="F185" s="276"/>
      <c r="G185" s="277"/>
      <c r="H185" s="278"/>
    </row>
    <row r="186" spans="2:8" ht="24" customHeight="1" x14ac:dyDescent="0.2">
      <c r="B186" s="267"/>
      <c r="C186" s="268"/>
      <c r="D186" s="268"/>
      <c r="E186" s="275"/>
      <c r="F186" s="276"/>
      <c r="G186" s="277"/>
      <c r="H186" s="278"/>
    </row>
    <row r="187" spans="2:8" ht="24" customHeight="1" x14ac:dyDescent="0.2">
      <c r="B187" s="267"/>
      <c r="C187" s="268"/>
      <c r="D187" s="268"/>
      <c r="E187" s="275"/>
      <c r="F187" s="276"/>
      <c r="G187" s="277"/>
      <c r="H187" s="278"/>
    </row>
    <row r="188" spans="2:8" ht="24" customHeight="1" x14ac:dyDescent="0.2">
      <c r="B188" s="267"/>
      <c r="C188" s="268"/>
      <c r="D188" s="268"/>
      <c r="E188" s="275"/>
      <c r="F188" s="276"/>
      <c r="G188" s="277"/>
      <c r="H188" s="278"/>
    </row>
    <row r="189" spans="2:8" ht="24" customHeight="1" x14ac:dyDescent="0.2">
      <c r="B189" s="267"/>
      <c r="C189" s="268"/>
      <c r="D189" s="268"/>
      <c r="E189" s="275"/>
      <c r="F189" s="276"/>
      <c r="G189" s="277"/>
      <c r="H189" s="278"/>
    </row>
    <row r="190" spans="2:8" ht="24" customHeight="1" x14ac:dyDescent="0.2">
      <c r="B190" s="267"/>
      <c r="C190" s="268"/>
      <c r="D190" s="268"/>
      <c r="E190" s="275"/>
      <c r="F190" s="276"/>
      <c r="G190" s="277"/>
      <c r="H190" s="278"/>
    </row>
    <row r="191" spans="2:8" ht="24" customHeight="1" x14ac:dyDescent="0.2">
      <c r="B191" s="267"/>
      <c r="C191" s="268"/>
      <c r="D191" s="268"/>
      <c r="E191" s="275"/>
      <c r="F191" s="276"/>
      <c r="G191" s="277"/>
      <c r="H191" s="278"/>
    </row>
    <row r="192" spans="2:8" ht="24" customHeight="1" x14ac:dyDescent="0.2">
      <c r="B192" s="267"/>
      <c r="C192" s="268"/>
      <c r="D192" s="268"/>
      <c r="E192" s="275"/>
      <c r="F192" s="276"/>
      <c r="G192" s="277"/>
      <c r="H192" s="278"/>
    </row>
    <row r="193" spans="2:8" ht="24" customHeight="1" x14ac:dyDescent="0.2">
      <c r="B193" s="267"/>
      <c r="C193" s="268"/>
      <c r="D193" s="268"/>
      <c r="E193" s="275"/>
      <c r="F193" s="276"/>
      <c r="G193" s="277"/>
      <c r="H193" s="278"/>
    </row>
    <row r="194" spans="2:8" ht="24" customHeight="1" x14ac:dyDescent="0.2">
      <c r="B194" s="267"/>
      <c r="C194" s="268"/>
      <c r="D194" s="268"/>
      <c r="E194" s="275"/>
      <c r="F194" s="276"/>
      <c r="G194" s="277"/>
      <c r="H194" s="278"/>
    </row>
    <row r="195" spans="2:8" ht="24" customHeight="1" x14ac:dyDescent="0.2">
      <c r="B195" s="267"/>
      <c r="C195" s="268"/>
      <c r="D195" s="268"/>
      <c r="E195" s="275"/>
      <c r="F195" s="276"/>
      <c r="G195" s="277"/>
      <c r="H195" s="278"/>
    </row>
    <row r="196" spans="2:8" ht="24" customHeight="1" x14ac:dyDescent="0.2">
      <c r="B196" s="267"/>
      <c r="C196" s="268"/>
      <c r="D196" s="268"/>
      <c r="E196" s="275"/>
      <c r="F196" s="276"/>
      <c r="G196" s="277"/>
      <c r="H196" s="278"/>
    </row>
    <row r="197" spans="2:8" ht="24" customHeight="1" x14ac:dyDescent="0.2">
      <c r="B197" s="267"/>
      <c r="C197" s="268"/>
      <c r="D197" s="268"/>
      <c r="E197" s="275"/>
      <c r="F197" s="276"/>
      <c r="G197" s="277"/>
      <c r="H197" s="278"/>
    </row>
    <row r="198" spans="2:8" ht="24" customHeight="1" x14ac:dyDescent="0.2">
      <c r="B198" s="267"/>
      <c r="C198" s="268"/>
      <c r="D198" s="268"/>
      <c r="E198" s="275"/>
      <c r="F198" s="276"/>
      <c r="G198" s="277"/>
      <c r="H198" s="278"/>
    </row>
    <row r="199" spans="2:8" ht="24" customHeight="1" x14ac:dyDescent="0.2">
      <c r="B199" s="267"/>
      <c r="C199" s="268"/>
      <c r="D199" s="268"/>
      <c r="E199" s="275"/>
      <c r="F199" s="276"/>
      <c r="G199" s="277"/>
      <c r="H199" s="278"/>
    </row>
    <row r="200" spans="2:8" ht="24" customHeight="1" x14ac:dyDescent="0.2">
      <c r="B200" s="267"/>
      <c r="C200" s="268"/>
      <c r="D200" s="268"/>
      <c r="E200" s="275"/>
      <c r="F200" s="276"/>
      <c r="G200" s="277"/>
      <c r="H200" s="278"/>
    </row>
    <row r="201" spans="2:8" ht="24" customHeight="1" x14ac:dyDescent="0.2">
      <c r="B201" s="267"/>
      <c r="C201" s="268"/>
      <c r="D201" s="268"/>
      <c r="E201" s="275"/>
      <c r="F201" s="276"/>
      <c r="G201" s="277"/>
      <c r="H201" s="278"/>
    </row>
    <row r="202" spans="2:8" ht="24" customHeight="1" x14ac:dyDescent="0.2">
      <c r="B202" s="267"/>
      <c r="C202" s="268"/>
      <c r="D202" s="268"/>
      <c r="E202" s="275"/>
      <c r="F202" s="276"/>
      <c r="G202" s="277"/>
      <c r="H202" s="278"/>
    </row>
    <row r="203" spans="2:8" ht="24" customHeight="1" x14ac:dyDescent="0.2">
      <c r="B203" s="267"/>
      <c r="C203" s="268"/>
      <c r="D203" s="268"/>
      <c r="E203" s="275"/>
      <c r="F203" s="276"/>
      <c r="G203" s="277"/>
      <c r="H203" s="278"/>
    </row>
    <row r="204" spans="2:8" ht="24" customHeight="1" x14ac:dyDescent="0.2">
      <c r="B204" s="267"/>
      <c r="C204" s="268"/>
      <c r="D204" s="268"/>
      <c r="E204" s="275"/>
      <c r="F204" s="276"/>
      <c r="G204" s="277"/>
      <c r="H204" s="278"/>
    </row>
    <row r="205" spans="2:8" ht="24" customHeight="1" x14ac:dyDescent="0.2">
      <c r="B205" s="267"/>
      <c r="C205" s="268"/>
      <c r="D205" s="268"/>
      <c r="E205" s="275"/>
      <c r="F205" s="276"/>
      <c r="G205" s="277"/>
      <c r="H205" s="278"/>
    </row>
    <row r="206" spans="2:8" ht="24" customHeight="1" x14ac:dyDescent="0.2">
      <c r="B206" s="267"/>
      <c r="C206" s="268"/>
      <c r="D206" s="268"/>
      <c r="E206" s="275"/>
      <c r="F206" s="276"/>
      <c r="G206" s="277"/>
      <c r="H206" s="278"/>
    </row>
    <row r="207" spans="2:8" ht="24" customHeight="1" x14ac:dyDescent="0.2">
      <c r="B207" s="267"/>
      <c r="C207" s="268"/>
      <c r="D207" s="268"/>
      <c r="E207" s="275"/>
      <c r="F207" s="276"/>
      <c r="G207" s="277"/>
      <c r="H207" s="278"/>
    </row>
    <row r="208" spans="2:8" ht="24" customHeight="1" x14ac:dyDescent="0.2">
      <c r="B208" s="267"/>
      <c r="C208" s="268"/>
      <c r="D208" s="268"/>
      <c r="E208" s="275"/>
      <c r="F208" s="276"/>
      <c r="G208" s="277"/>
      <c r="H208" s="278"/>
    </row>
    <row r="209" spans="2:8" ht="24" customHeight="1" x14ac:dyDescent="0.2">
      <c r="B209" s="267"/>
      <c r="C209" s="268"/>
      <c r="D209" s="268"/>
      <c r="E209" s="275"/>
      <c r="F209" s="276"/>
      <c r="G209" s="277"/>
      <c r="H209" s="278"/>
    </row>
    <row r="210" spans="2:8" ht="24" customHeight="1" x14ac:dyDescent="0.2">
      <c r="B210" s="267"/>
      <c r="C210" s="268"/>
      <c r="D210" s="268"/>
      <c r="E210" s="275"/>
      <c r="F210" s="276"/>
      <c r="G210" s="277"/>
      <c r="H210" s="278"/>
    </row>
    <row r="211" spans="2:8" ht="24" customHeight="1" x14ac:dyDescent="0.2">
      <c r="B211" s="267"/>
      <c r="C211" s="268"/>
      <c r="D211" s="268"/>
      <c r="E211" s="275"/>
      <c r="F211" s="276"/>
      <c r="G211" s="277"/>
      <c r="H211" s="278"/>
    </row>
    <row r="212" spans="2:8" ht="24" customHeight="1" x14ac:dyDescent="0.2">
      <c r="B212" s="267"/>
      <c r="C212" s="268"/>
      <c r="D212" s="268"/>
      <c r="E212" s="275"/>
      <c r="F212" s="276"/>
      <c r="G212" s="277"/>
      <c r="H212" s="278"/>
    </row>
    <row r="213" spans="2:8" ht="24" customHeight="1" x14ac:dyDescent="0.2">
      <c r="B213" s="267"/>
      <c r="C213" s="268"/>
      <c r="D213" s="268"/>
      <c r="E213" s="275"/>
      <c r="F213" s="276"/>
      <c r="G213" s="277"/>
      <c r="H213" s="278"/>
    </row>
    <row r="214" spans="2:8" ht="24" customHeight="1" x14ac:dyDescent="0.2">
      <c r="B214" s="267"/>
      <c r="C214" s="268"/>
      <c r="D214" s="268"/>
      <c r="E214" s="275"/>
      <c r="F214" s="276"/>
      <c r="G214" s="277"/>
      <c r="H214" s="278"/>
    </row>
    <row r="215" spans="2:8" ht="24" customHeight="1" x14ac:dyDescent="0.2">
      <c r="B215" s="267"/>
      <c r="C215" s="268"/>
      <c r="D215" s="268"/>
      <c r="E215" s="275"/>
      <c r="F215" s="276"/>
      <c r="G215" s="277"/>
      <c r="H215" s="278"/>
    </row>
    <row r="216" spans="2:8" ht="24" customHeight="1" x14ac:dyDescent="0.2">
      <c r="B216" s="267"/>
      <c r="C216" s="268"/>
      <c r="D216" s="268"/>
      <c r="E216" s="275"/>
      <c r="F216" s="276"/>
      <c r="G216" s="277"/>
      <c r="H216" s="278"/>
    </row>
    <row r="217" spans="2:8" ht="24" customHeight="1" x14ac:dyDescent="0.2">
      <c r="B217" s="267"/>
      <c r="C217" s="268"/>
      <c r="D217" s="268"/>
      <c r="E217" s="275"/>
      <c r="F217" s="276"/>
      <c r="G217" s="277"/>
      <c r="H217" s="278"/>
    </row>
    <row r="218" spans="2:8" ht="24" customHeight="1" x14ac:dyDescent="0.2">
      <c r="B218" s="267"/>
      <c r="C218" s="268"/>
      <c r="D218" s="268"/>
      <c r="E218" s="275"/>
      <c r="F218" s="276"/>
      <c r="G218" s="277"/>
      <c r="H218" s="278"/>
    </row>
    <row r="219" spans="2:8" ht="24" customHeight="1" x14ac:dyDescent="0.2">
      <c r="B219" s="267"/>
      <c r="C219" s="268"/>
      <c r="D219" s="268"/>
      <c r="E219" s="275"/>
      <c r="F219" s="276"/>
      <c r="G219" s="277"/>
      <c r="H219" s="278"/>
    </row>
    <row r="220" spans="2:8" ht="24" customHeight="1" x14ac:dyDescent="0.2">
      <c r="B220" s="267"/>
      <c r="C220" s="268"/>
      <c r="D220" s="268"/>
      <c r="E220" s="275"/>
      <c r="F220" s="276"/>
      <c r="G220" s="277"/>
      <c r="H220" s="278"/>
    </row>
    <row r="221" spans="2:8" ht="24" customHeight="1" x14ac:dyDescent="0.2">
      <c r="B221" s="267"/>
      <c r="C221" s="268"/>
      <c r="D221" s="268"/>
      <c r="E221" s="275"/>
      <c r="F221" s="276"/>
      <c r="G221" s="277"/>
      <c r="H221" s="278"/>
    </row>
    <row r="222" spans="2:8" ht="24" customHeight="1" x14ac:dyDescent="0.2">
      <c r="B222" s="267"/>
      <c r="C222" s="268"/>
      <c r="D222" s="268"/>
      <c r="E222" s="275"/>
      <c r="F222" s="276"/>
      <c r="G222" s="277"/>
      <c r="H222" s="278"/>
    </row>
    <row r="223" spans="2:8" ht="24" customHeight="1" x14ac:dyDescent="0.2">
      <c r="B223" s="267"/>
      <c r="C223" s="268"/>
      <c r="D223" s="268"/>
      <c r="E223" s="275"/>
      <c r="F223" s="276"/>
      <c r="G223" s="277"/>
      <c r="H223" s="278"/>
    </row>
    <row r="224" spans="2:8" ht="24" customHeight="1" x14ac:dyDescent="0.2">
      <c r="B224" s="267"/>
      <c r="C224" s="268"/>
      <c r="D224" s="268"/>
      <c r="E224" s="275"/>
      <c r="F224" s="276"/>
      <c r="G224" s="277"/>
      <c r="H224" s="278"/>
    </row>
    <row r="225" spans="2:8" ht="24" customHeight="1" x14ac:dyDescent="0.2">
      <c r="B225" s="267"/>
      <c r="C225" s="268"/>
      <c r="D225" s="268"/>
      <c r="E225" s="275"/>
      <c r="F225" s="276"/>
      <c r="G225" s="277"/>
      <c r="H225" s="278"/>
    </row>
    <row r="226" spans="2:8" ht="24" customHeight="1" x14ac:dyDescent="0.2">
      <c r="B226" s="267"/>
      <c r="C226" s="268"/>
      <c r="D226" s="268"/>
      <c r="E226" s="275"/>
      <c r="F226" s="276"/>
      <c r="G226" s="277"/>
      <c r="H226" s="278"/>
    </row>
    <row r="227" spans="2:8" ht="24" customHeight="1" x14ac:dyDescent="0.2">
      <c r="B227" s="267"/>
      <c r="C227" s="268"/>
      <c r="D227" s="268"/>
      <c r="E227" s="275"/>
      <c r="F227" s="276"/>
      <c r="G227" s="277"/>
      <c r="H227" s="278"/>
    </row>
    <row r="228" spans="2:8" ht="24" customHeight="1" x14ac:dyDescent="0.2">
      <c r="B228" s="267"/>
      <c r="C228" s="268"/>
      <c r="D228" s="268"/>
      <c r="E228" s="275"/>
      <c r="F228" s="276"/>
      <c r="G228" s="277"/>
      <c r="H228" s="278"/>
    </row>
    <row r="229" spans="2:8" ht="24" customHeight="1" x14ac:dyDescent="0.2">
      <c r="B229" s="267"/>
      <c r="C229" s="268"/>
      <c r="D229" s="268"/>
      <c r="E229" s="275"/>
      <c r="F229" s="276"/>
      <c r="G229" s="277"/>
      <c r="H229" s="278"/>
    </row>
    <row r="230" spans="2:8" ht="24" customHeight="1" x14ac:dyDescent="0.2">
      <c r="B230" s="267"/>
      <c r="C230" s="268"/>
      <c r="D230" s="268"/>
      <c r="E230" s="275"/>
      <c r="F230" s="276"/>
      <c r="G230" s="277"/>
      <c r="H230" s="278"/>
    </row>
    <row r="231" spans="2:8" ht="24" customHeight="1" x14ac:dyDescent="0.2">
      <c r="B231" s="267"/>
      <c r="C231" s="268"/>
      <c r="D231" s="268"/>
      <c r="E231" s="275"/>
      <c r="F231" s="276"/>
      <c r="G231" s="277"/>
      <c r="H231" s="278"/>
    </row>
    <row r="232" spans="2:8" ht="24" customHeight="1" x14ac:dyDescent="0.2">
      <c r="B232" s="267"/>
      <c r="C232" s="268"/>
      <c r="D232" s="268"/>
      <c r="E232" s="275"/>
      <c r="F232" s="276"/>
      <c r="G232" s="277"/>
      <c r="H232" s="278"/>
    </row>
    <row r="233" spans="2:8" ht="24" customHeight="1" x14ac:dyDescent="0.2">
      <c r="B233" s="267"/>
      <c r="C233" s="268"/>
      <c r="D233" s="268"/>
      <c r="E233" s="275"/>
      <c r="F233" s="276"/>
      <c r="G233" s="277"/>
      <c r="H233" s="278"/>
    </row>
    <row r="234" spans="2:8" ht="24" customHeight="1" x14ac:dyDescent="0.2">
      <c r="B234" s="267"/>
      <c r="C234" s="268"/>
      <c r="D234" s="268"/>
      <c r="E234" s="275"/>
      <c r="F234" s="276"/>
      <c r="G234" s="277"/>
      <c r="H234" s="278"/>
    </row>
    <row r="235" spans="2:8" ht="24" customHeight="1" x14ac:dyDescent="0.2">
      <c r="B235" s="267"/>
      <c r="C235" s="268"/>
      <c r="D235" s="268"/>
      <c r="E235" s="275"/>
      <c r="F235" s="276"/>
      <c r="G235" s="277"/>
      <c r="H235" s="278"/>
    </row>
    <row r="236" spans="2:8" ht="24" customHeight="1" x14ac:dyDescent="0.2">
      <c r="B236" s="267"/>
      <c r="C236" s="268"/>
      <c r="D236" s="268"/>
      <c r="E236" s="275"/>
      <c r="F236" s="276"/>
      <c r="G236" s="277"/>
      <c r="H236" s="278"/>
    </row>
    <row r="237" spans="2:8" ht="24" customHeight="1" x14ac:dyDescent="0.2">
      <c r="B237" s="267"/>
      <c r="C237" s="268"/>
      <c r="D237" s="268"/>
      <c r="E237" s="275"/>
      <c r="F237" s="276"/>
      <c r="G237" s="277"/>
      <c r="H237" s="278"/>
    </row>
    <row r="238" spans="2:8" ht="24" customHeight="1" x14ac:dyDescent="0.2">
      <c r="B238" s="267"/>
      <c r="C238" s="268"/>
      <c r="D238" s="268"/>
      <c r="E238" s="275"/>
      <c r="F238" s="276"/>
      <c r="G238" s="277"/>
      <c r="H238" s="278"/>
    </row>
    <row r="239" spans="2:8" ht="24" customHeight="1" x14ac:dyDescent="0.2">
      <c r="B239" s="267"/>
      <c r="C239" s="268"/>
      <c r="D239" s="268"/>
      <c r="E239" s="275"/>
      <c r="F239" s="276"/>
      <c r="G239" s="277"/>
      <c r="H239" s="278"/>
    </row>
    <row r="240" spans="2:8" ht="24" customHeight="1" x14ac:dyDescent="0.2">
      <c r="B240" s="267"/>
      <c r="C240" s="268"/>
      <c r="D240" s="268"/>
      <c r="E240" s="275"/>
      <c r="F240" s="276"/>
      <c r="G240" s="277"/>
      <c r="H240" s="278"/>
    </row>
    <row r="241" spans="2:8" ht="24" customHeight="1" x14ac:dyDescent="0.2">
      <c r="B241" s="267"/>
      <c r="C241" s="268"/>
      <c r="D241" s="268"/>
      <c r="E241" s="275"/>
      <c r="F241" s="276"/>
      <c r="G241" s="277"/>
      <c r="H241" s="278"/>
    </row>
    <row r="242" spans="2:8" ht="24" customHeight="1" x14ac:dyDescent="0.2">
      <c r="B242" s="267"/>
      <c r="C242" s="268"/>
      <c r="D242" s="268"/>
      <c r="E242" s="275"/>
      <c r="F242" s="276"/>
      <c r="G242" s="277"/>
      <c r="H242" s="278"/>
    </row>
    <row r="243" spans="2:8" ht="24" customHeight="1" x14ac:dyDescent="0.2">
      <c r="B243" s="267"/>
      <c r="C243" s="268"/>
      <c r="D243" s="268"/>
      <c r="E243" s="275"/>
      <c r="F243" s="276"/>
      <c r="G243" s="277"/>
      <c r="H243" s="278"/>
    </row>
    <row r="244" spans="2:8" ht="24" customHeight="1" x14ac:dyDescent="0.2">
      <c r="B244" s="267"/>
      <c r="C244" s="268"/>
      <c r="D244" s="268"/>
      <c r="E244" s="275"/>
      <c r="F244" s="276"/>
      <c r="G244" s="277"/>
      <c r="H244" s="278"/>
    </row>
    <row r="245" spans="2:8" ht="24" customHeight="1" x14ac:dyDescent="0.2">
      <c r="B245" s="267"/>
      <c r="C245" s="268"/>
      <c r="D245" s="268"/>
      <c r="E245" s="275"/>
      <c r="F245" s="276"/>
      <c r="G245" s="277"/>
      <c r="H245" s="278"/>
    </row>
    <row r="246" spans="2:8" ht="24" customHeight="1" x14ac:dyDescent="0.2">
      <c r="B246" s="267"/>
      <c r="C246" s="268"/>
      <c r="D246" s="268"/>
      <c r="E246" s="275"/>
      <c r="F246" s="276"/>
      <c r="G246" s="277"/>
      <c r="H246" s="278"/>
    </row>
    <row r="247" spans="2:8" ht="24" customHeight="1" x14ac:dyDescent="0.2">
      <c r="B247" s="267"/>
      <c r="C247" s="268"/>
      <c r="D247" s="268"/>
      <c r="E247" s="275"/>
      <c r="F247" s="276"/>
      <c r="G247" s="277"/>
      <c r="H247" s="278"/>
    </row>
    <row r="248" spans="2:8" ht="24" customHeight="1" x14ac:dyDescent="0.2">
      <c r="B248" s="267"/>
      <c r="C248" s="268"/>
      <c r="D248" s="268"/>
      <c r="E248" s="275"/>
      <c r="F248" s="276"/>
      <c r="G248" s="277"/>
      <c r="H248" s="278"/>
    </row>
    <row r="249" spans="2:8" ht="24" customHeight="1" x14ac:dyDescent="0.2">
      <c r="B249" s="267"/>
      <c r="C249" s="268"/>
      <c r="D249" s="268"/>
      <c r="E249" s="275"/>
      <c r="F249" s="276"/>
      <c r="G249" s="277"/>
      <c r="H249" s="278"/>
    </row>
    <row r="250" spans="2:8" ht="24" customHeight="1" x14ac:dyDescent="0.2">
      <c r="B250" s="267"/>
      <c r="C250" s="268"/>
      <c r="D250" s="268"/>
      <c r="E250" s="275"/>
      <c r="F250" s="276"/>
      <c r="G250" s="277"/>
      <c r="H250" s="278"/>
    </row>
    <row r="251" spans="2:8" ht="24" customHeight="1" x14ac:dyDescent="0.2">
      <c r="B251" s="267"/>
      <c r="C251" s="268"/>
      <c r="D251" s="268"/>
      <c r="E251" s="275"/>
      <c r="F251" s="276"/>
      <c r="G251" s="277"/>
      <c r="H251" s="278"/>
    </row>
    <row r="252" spans="2:8" ht="24" customHeight="1" x14ac:dyDescent="0.2">
      <c r="B252" s="267"/>
      <c r="C252" s="268"/>
      <c r="D252" s="268"/>
      <c r="E252" s="275"/>
      <c r="F252" s="276"/>
      <c r="G252" s="277"/>
      <c r="H252" s="278"/>
    </row>
    <row r="253" spans="2:8" ht="24" customHeight="1" x14ac:dyDescent="0.2">
      <c r="B253" s="267"/>
      <c r="C253" s="268"/>
      <c r="D253" s="268"/>
      <c r="E253" s="275"/>
      <c r="F253" s="276"/>
      <c r="G253" s="277"/>
      <c r="H253" s="278"/>
    </row>
    <row r="254" spans="2:8" ht="24" customHeight="1" x14ac:dyDescent="0.2">
      <c r="B254" s="267"/>
      <c r="C254" s="268"/>
      <c r="D254" s="268"/>
      <c r="E254" s="275"/>
      <c r="F254" s="276"/>
      <c r="G254" s="277"/>
      <c r="H254" s="278"/>
    </row>
    <row r="255" spans="2:8" ht="24" customHeight="1" x14ac:dyDescent="0.2">
      <c r="B255" s="267"/>
      <c r="C255" s="268"/>
      <c r="D255" s="268"/>
      <c r="E255" s="275"/>
      <c r="F255" s="276"/>
      <c r="G255" s="277"/>
      <c r="H255" s="278"/>
    </row>
    <row r="256" spans="2:8" ht="24" customHeight="1" x14ac:dyDescent="0.2">
      <c r="B256" s="267"/>
      <c r="C256" s="268"/>
      <c r="D256" s="268"/>
      <c r="E256" s="275"/>
      <c r="F256" s="276"/>
      <c r="G256" s="277"/>
      <c r="H256" s="278"/>
    </row>
    <row r="257" spans="2:8" ht="24" customHeight="1" x14ac:dyDescent="0.2">
      <c r="B257" s="267"/>
      <c r="C257" s="268"/>
      <c r="D257" s="268"/>
      <c r="E257" s="275"/>
      <c r="F257" s="276"/>
      <c r="G257" s="277"/>
      <c r="H257" s="278"/>
    </row>
    <row r="258" spans="2:8" ht="24" customHeight="1" x14ac:dyDescent="0.2">
      <c r="B258" s="267"/>
      <c r="C258" s="268"/>
      <c r="D258" s="268"/>
      <c r="E258" s="275"/>
      <c r="F258" s="276"/>
      <c r="G258" s="277"/>
      <c r="H258" s="278"/>
    </row>
    <row r="259" spans="2:8" ht="24" customHeight="1" x14ac:dyDescent="0.2">
      <c r="B259" s="267"/>
      <c r="C259" s="268"/>
      <c r="D259" s="268"/>
      <c r="E259" s="275"/>
      <c r="F259" s="276"/>
      <c r="G259" s="277"/>
      <c r="H259" s="278"/>
    </row>
    <row r="260" spans="2:8" ht="24" customHeight="1" x14ac:dyDescent="0.2">
      <c r="B260" s="267"/>
      <c r="C260" s="268"/>
      <c r="D260" s="268"/>
      <c r="E260" s="275"/>
      <c r="F260" s="276"/>
      <c r="G260" s="277"/>
      <c r="H260" s="278"/>
    </row>
    <row r="261" spans="2:8" ht="24" customHeight="1" x14ac:dyDescent="0.2">
      <c r="B261" s="267"/>
      <c r="C261" s="268"/>
      <c r="D261" s="268"/>
      <c r="E261" s="275"/>
      <c r="F261" s="276"/>
      <c r="G261" s="277"/>
      <c r="H261" s="278"/>
    </row>
    <row r="262" spans="2:8" ht="24" customHeight="1" x14ac:dyDescent="0.2">
      <c r="B262" s="267"/>
      <c r="C262" s="268"/>
      <c r="D262" s="268"/>
      <c r="E262" s="275"/>
      <c r="F262" s="276"/>
      <c r="G262" s="277"/>
      <c r="H262" s="278"/>
    </row>
    <row r="263" spans="2:8" ht="24" customHeight="1" x14ac:dyDescent="0.2">
      <c r="B263" s="267"/>
      <c r="C263" s="268"/>
      <c r="D263" s="268"/>
      <c r="E263" s="275"/>
      <c r="F263" s="276"/>
      <c r="G263" s="277"/>
      <c r="H263" s="278"/>
    </row>
    <row r="264" spans="2:8" ht="24" customHeight="1" x14ac:dyDescent="0.2">
      <c r="B264" s="267"/>
      <c r="C264" s="268"/>
      <c r="D264" s="268"/>
      <c r="E264" s="275"/>
      <c r="F264" s="276"/>
      <c r="G264" s="277"/>
      <c r="H264" s="278"/>
    </row>
    <row r="265" spans="2:8" ht="24" customHeight="1" x14ac:dyDescent="0.2">
      <c r="B265" s="267"/>
      <c r="C265" s="268"/>
      <c r="D265" s="268"/>
      <c r="E265" s="275"/>
      <c r="F265" s="276"/>
      <c r="G265" s="277"/>
      <c r="H265" s="278"/>
    </row>
    <row r="266" spans="2:8" ht="24" customHeight="1" x14ac:dyDescent="0.2">
      <c r="B266" s="267"/>
      <c r="C266" s="268"/>
      <c r="D266" s="268"/>
      <c r="E266" s="275"/>
      <c r="F266" s="276"/>
      <c r="G266" s="277"/>
      <c r="H266" s="278"/>
    </row>
    <row r="267" spans="2:8" ht="24" customHeight="1" x14ac:dyDescent="0.2">
      <c r="B267" s="267"/>
      <c r="C267" s="268"/>
      <c r="D267" s="268"/>
      <c r="E267" s="275"/>
      <c r="F267" s="276"/>
      <c r="G267" s="277"/>
      <c r="H267" s="278"/>
    </row>
    <row r="268" spans="2:8" ht="24" customHeight="1" x14ac:dyDescent="0.2">
      <c r="B268" s="267"/>
      <c r="C268" s="268"/>
      <c r="D268" s="268"/>
      <c r="E268" s="275"/>
      <c r="F268" s="276"/>
      <c r="G268" s="277"/>
      <c r="H268" s="278"/>
    </row>
    <row r="269" spans="2:8" ht="24" customHeight="1" x14ac:dyDescent="0.2">
      <c r="B269" s="267"/>
      <c r="C269" s="268"/>
      <c r="D269" s="268"/>
      <c r="E269" s="275"/>
      <c r="F269" s="276"/>
      <c r="G269" s="277"/>
      <c r="H269" s="278"/>
    </row>
    <row r="270" spans="2:8" ht="24" customHeight="1" x14ac:dyDescent="0.2">
      <c r="B270" s="267"/>
      <c r="C270" s="268"/>
      <c r="D270" s="268"/>
      <c r="E270" s="275"/>
      <c r="F270" s="276"/>
      <c r="G270" s="277"/>
      <c r="H270" s="278"/>
    </row>
    <row r="271" spans="2:8" ht="24" customHeight="1" x14ac:dyDescent="0.2">
      <c r="B271" s="267"/>
      <c r="C271" s="268"/>
      <c r="D271" s="268"/>
      <c r="E271" s="275"/>
      <c r="F271" s="276"/>
      <c r="G271" s="277"/>
      <c r="H271" s="278"/>
    </row>
    <row r="272" spans="2:8" ht="24" customHeight="1" x14ac:dyDescent="0.2">
      <c r="B272" s="267"/>
      <c r="C272" s="268"/>
      <c r="D272" s="268"/>
      <c r="E272" s="275"/>
      <c r="F272" s="276"/>
      <c r="G272" s="277"/>
      <c r="H272" s="278"/>
    </row>
    <row r="273" spans="2:8" ht="24" customHeight="1" x14ac:dyDescent="0.2">
      <c r="B273" s="267"/>
      <c r="C273" s="268"/>
      <c r="D273" s="268"/>
      <c r="E273" s="275"/>
      <c r="F273" s="276"/>
      <c r="G273" s="277"/>
      <c r="H273" s="278"/>
    </row>
    <row r="274" spans="2:8" ht="24" customHeight="1" x14ac:dyDescent="0.2">
      <c r="B274" s="267"/>
      <c r="C274" s="268"/>
      <c r="D274" s="268"/>
      <c r="E274" s="275"/>
      <c r="F274" s="276"/>
      <c r="G274" s="277"/>
      <c r="H274" s="278"/>
    </row>
    <row r="275" spans="2:8" ht="24" customHeight="1" x14ac:dyDescent="0.2">
      <c r="B275" s="267"/>
      <c r="C275" s="268"/>
      <c r="D275" s="268"/>
      <c r="E275" s="275"/>
      <c r="F275" s="276"/>
      <c r="G275" s="277"/>
      <c r="H275" s="278"/>
    </row>
    <row r="276" spans="2:8" ht="24" customHeight="1" x14ac:dyDescent="0.2">
      <c r="B276" s="267"/>
      <c r="C276" s="268"/>
      <c r="D276" s="268"/>
      <c r="E276" s="275"/>
      <c r="F276" s="276"/>
      <c r="G276" s="277"/>
      <c r="H276" s="278"/>
    </row>
    <row r="277" spans="2:8" ht="24" customHeight="1" x14ac:dyDescent="0.2">
      <c r="B277" s="267"/>
      <c r="C277" s="268"/>
      <c r="D277" s="268"/>
      <c r="E277" s="275"/>
      <c r="F277" s="276"/>
      <c r="G277" s="277"/>
      <c r="H277" s="278"/>
    </row>
    <row r="278" spans="2:8" ht="24" customHeight="1" x14ac:dyDescent="0.2">
      <c r="B278" s="267"/>
      <c r="C278" s="268"/>
      <c r="D278" s="268"/>
      <c r="E278" s="275"/>
      <c r="F278" s="276"/>
      <c r="G278" s="277"/>
      <c r="H278" s="278"/>
    </row>
    <row r="279" spans="2:8" ht="24" customHeight="1" x14ac:dyDescent="0.2">
      <c r="B279" s="267"/>
      <c r="C279" s="268"/>
      <c r="D279" s="268"/>
      <c r="E279" s="275"/>
      <c r="F279" s="276"/>
      <c r="G279" s="277"/>
      <c r="H279" s="278"/>
    </row>
    <row r="280" spans="2:8" ht="24" customHeight="1" x14ac:dyDescent="0.2">
      <c r="B280" s="267"/>
      <c r="C280" s="268"/>
      <c r="D280" s="268"/>
      <c r="E280" s="275"/>
      <c r="F280" s="276"/>
      <c r="G280" s="277"/>
      <c r="H280" s="278"/>
    </row>
    <row r="281" spans="2:8" ht="24" customHeight="1" x14ac:dyDescent="0.2">
      <c r="B281" s="267"/>
      <c r="C281" s="268"/>
      <c r="D281" s="268"/>
      <c r="E281" s="275"/>
      <c r="F281" s="276"/>
      <c r="G281" s="277"/>
      <c r="H281" s="278"/>
    </row>
    <row r="282" spans="2:8" ht="24" customHeight="1" x14ac:dyDescent="0.2">
      <c r="B282" s="267"/>
      <c r="C282" s="268"/>
      <c r="D282" s="268"/>
      <c r="E282" s="275"/>
      <c r="F282" s="276"/>
      <c r="G282" s="277"/>
      <c r="H282" s="278"/>
    </row>
    <row r="283" spans="2:8" ht="24" customHeight="1" x14ac:dyDescent="0.2">
      <c r="B283" s="267"/>
      <c r="C283" s="268"/>
      <c r="D283" s="268"/>
      <c r="E283" s="275"/>
      <c r="F283" s="276"/>
      <c r="G283" s="277"/>
      <c r="H283" s="278"/>
    </row>
    <row r="284" spans="2:8" ht="24" customHeight="1" x14ac:dyDescent="0.2">
      <c r="B284" s="267"/>
      <c r="C284" s="268"/>
      <c r="D284" s="268"/>
      <c r="E284" s="275"/>
      <c r="F284" s="276"/>
      <c r="G284" s="277"/>
      <c r="H284" s="278"/>
    </row>
    <row r="285" spans="2:8" ht="24" customHeight="1" x14ac:dyDescent="0.2">
      <c r="B285" s="267"/>
      <c r="C285" s="268"/>
      <c r="D285" s="268"/>
      <c r="E285" s="275"/>
      <c r="F285" s="276"/>
      <c r="G285" s="277"/>
      <c r="H285" s="278"/>
    </row>
    <row r="286" spans="2:8" ht="24" customHeight="1" x14ac:dyDescent="0.2">
      <c r="B286" s="267"/>
      <c r="C286" s="268"/>
      <c r="D286" s="268"/>
      <c r="E286" s="275"/>
      <c r="F286" s="276"/>
      <c r="G286" s="277"/>
      <c r="H286" s="278"/>
    </row>
    <row r="287" spans="2:8" ht="24" customHeight="1" x14ac:dyDescent="0.2">
      <c r="B287" s="267"/>
      <c r="C287" s="268"/>
      <c r="D287" s="268"/>
      <c r="E287" s="275"/>
      <c r="F287" s="276"/>
      <c r="G287" s="277"/>
      <c r="H287" s="278"/>
    </row>
    <row r="288" spans="2:8" ht="24" customHeight="1" x14ac:dyDescent="0.2">
      <c r="B288" s="267"/>
      <c r="C288" s="268"/>
      <c r="D288" s="268"/>
      <c r="E288" s="275"/>
      <c r="F288" s="276"/>
      <c r="G288" s="277"/>
      <c r="H288" s="278"/>
    </row>
    <row r="289" spans="2:8" ht="24" customHeight="1" x14ac:dyDescent="0.2">
      <c r="B289" s="267"/>
      <c r="C289" s="268"/>
      <c r="D289" s="268"/>
      <c r="E289" s="275"/>
      <c r="F289" s="276"/>
      <c r="G289" s="277"/>
      <c r="H289" s="278"/>
    </row>
    <row r="290" spans="2:8" ht="24" customHeight="1" x14ac:dyDescent="0.2">
      <c r="B290" s="267"/>
      <c r="C290" s="268"/>
      <c r="D290" s="268"/>
      <c r="E290" s="275"/>
      <c r="F290" s="276"/>
      <c r="G290" s="277"/>
      <c r="H290" s="278"/>
    </row>
    <row r="291" spans="2:8" ht="24" customHeight="1" x14ac:dyDescent="0.2">
      <c r="B291" s="267"/>
      <c r="C291" s="268"/>
      <c r="D291" s="268"/>
      <c r="E291" s="275"/>
      <c r="F291" s="276"/>
      <c r="G291" s="277"/>
      <c r="H291" s="278"/>
    </row>
    <row r="292" spans="2:8" ht="24" customHeight="1" x14ac:dyDescent="0.2">
      <c r="B292" s="267"/>
      <c r="C292" s="268"/>
      <c r="D292" s="268"/>
      <c r="E292" s="275"/>
      <c r="F292" s="276"/>
      <c r="G292" s="277"/>
      <c r="H292" s="278"/>
    </row>
    <row r="293" spans="2:8" ht="24" customHeight="1" x14ac:dyDescent="0.2">
      <c r="B293" s="267"/>
      <c r="C293" s="268"/>
      <c r="D293" s="268"/>
      <c r="E293" s="275"/>
      <c r="F293" s="276"/>
      <c r="G293" s="277"/>
      <c r="H293" s="278"/>
    </row>
    <row r="294" spans="2:8" ht="24" customHeight="1" x14ac:dyDescent="0.2">
      <c r="B294" s="267"/>
      <c r="C294" s="268"/>
      <c r="D294" s="268"/>
      <c r="E294" s="275"/>
      <c r="F294" s="276"/>
      <c r="G294" s="277"/>
      <c r="H294" s="278"/>
    </row>
    <row r="295" spans="2:8" ht="24" customHeight="1" x14ac:dyDescent="0.2">
      <c r="B295" s="267"/>
      <c r="C295" s="268"/>
      <c r="D295" s="268"/>
      <c r="E295" s="275"/>
      <c r="F295" s="276"/>
      <c r="G295" s="277"/>
      <c r="H295" s="278"/>
    </row>
  </sheetData>
  <mergeCells count="1">
    <mergeCell ref="B2:H2"/>
  </mergeCell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X173"/>
  <sheetViews>
    <sheetView showGridLines="0" workbookViewId="0">
      <pane xSplit="3" ySplit="5" topLeftCell="D6" activePane="bottomRight" state="frozen"/>
      <selection pane="topRight"/>
      <selection pane="bottomLeft"/>
      <selection pane="bottomRight"/>
    </sheetView>
  </sheetViews>
  <sheetFormatPr defaultRowHeight="12.75" x14ac:dyDescent="0.2"/>
  <cols>
    <col min="1" max="1" width="6.5703125" customWidth="1"/>
    <col min="2" max="2" width="5.42578125" customWidth="1"/>
    <col min="3" max="3" width="68.28515625" customWidth="1"/>
    <col min="4" max="4" width="24.85546875" customWidth="1"/>
    <col min="5" max="5" width="24.140625" customWidth="1"/>
    <col min="6" max="6" width="24.85546875" hidden="1" customWidth="1"/>
    <col min="7" max="7" width="24.85546875" customWidth="1"/>
    <col min="8" max="8" width="24.85546875" hidden="1" customWidth="1"/>
    <col min="9" max="23" width="24.85546875" customWidth="1"/>
    <col min="24" max="24" width="24.140625" customWidth="1"/>
  </cols>
  <sheetData>
    <row r="1" spans="1:24" ht="18.75" x14ac:dyDescent="0.3">
      <c r="A1" s="24"/>
      <c r="B1" s="495"/>
      <c r="C1" s="496"/>
      <c r="D1" s="496"/>
      <c r="E1" s="496"/>
      <c r="F1" s="497"/>
      <c r="G1" s="497"/>
      <c r="H1" s="497"/>
      <c r="I1" s="497"/>
      <c r="J1" s="497"/>
      <c r="K1" s="497"/>
    </row>
    <row r="2" spans="1:24" ht="21" x14ac:dyDescent="0.3">
      <c r="A2" s="24"/>
      <c r="B2" s="498" t="s">
        <v>333</v>
      </c>
      <c r="C2" s="498"/>
      <c r="D2" s="84"/>
      <c r="E2" s="84"/>
    </row>
    <row r="3" spans="1:24" ht="18.75" x14ac:dyDescent="0.3">
      <c r="A3" s="24"/>
      <c r="B3" s="499"/>
      <c r="C3" s="496"/>
      <c r="D3" s="496"/>
      <c r="E3" s="496"/>
      <c r="F3" s="497"/>
      <c r="G3" s="497"/>
      <c r="H3" s="497"/>
      <c r="I3" s="497"/>
      <c r="J3" s="497"/>
      <c r="K3" s="497"/>
    </row>
    <row r="4" spans="1:24" ht="23.1" customHeight="1" x14ac:dyDescent="0.3">
      <c r="A4" s="26"/>
      <c r="B4" s="500"/>
      <c r="C4" s="500"/>
      <c r="D4" s="500"/>
      <c r="E4" s="500"/>
      <c r="F4" s="497"/>
      <c r="G4" s="497"/>
      <c r="H4" s="497"/>
    </row>
    <row r="5" spans="1:24" ht="15" x14ac:dyDescent="0.25">
      <c r="A5" s="27"/>
      <c r="B5" s="27"/>
      <c r="C5" s="27"/>
      <c r="D5" s="28"/>
      <c r="E5" s="28"/>
    </row>
    <row r="6" spans="1:24" ht="18.75" x14ac:dyDescent="0.2">
      <c r="A6" s="29"/>
      <c r="B6" s="491" t="s">
        <v>185</v>
      </c>
      <c r="C6" s="492"/>
      <c r="D6" s="383"/>
      <c r="E6" s="103"/>
    </row>
    <row r="7" spans="1:24" ht="23.1" customHeight="1" x14ac:dyDescent="0.25">
      <c r="A7" s="27"/>
      <c r="B7" s="379" t="s">
        <v>186</v>
      </c>
      <c r="C7" s="382" t="s">
        <v>187</v>
      </c>
      <c r="D7" s="381" t="s">
        <v>350</v>
      </c>
      <c r="E7" s="381" t="s">
        <v>351</v>
      </c>
      <c r="F7" s="381" t="s">
        <v>352</v>
      </c>
      <c r="G7" s="381" t="s">
        <v>353</v>
      </c>
      <c r="H7" s="381" t="s">
        <v>354</v>
      </c>
      <c r="I7" s="381" t="s">
        <v>355</v>
      </c>
      <c r="J7" s="381" t="s">
        <v>356</v>
      </c>
      <c r="K7" s="381" t="s">
        <v>357</v>
      </c>
      <c r="L7" s="381" t="s">
        <v>358</v>
      </c>
      <c r="M7" s="381" t="s">
        <v>359</v>
      </c>
      <c r="N7" s="381" t="s">
        <v>360</v>
      </c>
      <c r="O7" s="381" t="s">
        <v>361</v>
      </c>
      <c r="P7" s="381" t="s">
        <v>362</v>
      </c>
      <c r="Q7" s="381" t="s">
        <v>363</v>
      </c>
      <c r="R7" s="381" t="s">
        <v>364</v>
      </c>
      <c r="S7" s="381" t="s">
        <v>365</v>
      </c>
      <c r="T7" s="381" t="s">
        <v>366</v>
      </c>
      <c r="U7" s="381" t="s">
        <v>367</v>
      </c>
      <c r="V7" s="381" t="s">
        <v>368</v>
      </c>
      <c r="W7" s="381" t="s">
        <v>369</v>
      </c>
      <c r="X7" s="380" t="s">
        <v>188</v>
      </c>
    </row>
    <row r="8" spans="1:24" ht="31.5" x14ac:dyDescent="0.25">
      <c r="A8" s="30"/>
      <c r="B8" s="377" t="s">
        <v>189</v>
      </c>
      <c r="C8" s="378" t="s">
        <v>190</v>
      </c>
      <c r="D8" s="105"/>
      <c r="E8" s="104"/>
    </row>
    <row r="9" spans="1:24" ht="23.1" customHeight="1" x14ac:dyDescent="0.25">
      <c r="A9" s="31"/>
      <c r="B9" s="279" t="s">
        <v>191</v>
      </c>
      <c r="C9" s="280" t="s">
        <v>192</v>
      </c>
      <c r="D9" s="283">
        <v>8808971</v>
      </c>
      <c r="E9" s="283">
        <v>2406299</v>
      </c>
      <c r="F9" s="283">
        <v>12222306.1</v>
      </c>
      <c r="G9" s="283">
        <v>2901286.83</v>
      </c>
      <c r="H9" s="283">
        <v>1529046</v>
      </c>
      <c r="I9" s="283">
        <v>1209184.97</v>
      </c>
      <c r="J9" s="283">
        <v>1356072.52</v>
      </c>
      <c r="K9" s="283">
        <v>1566938.72</v>
      </c>
      <c r="L9" s="283">
        <v>3091245.06</v>
      </c>
      <c r="M9" s="283">
        <v>2022842.87</v>
      </c>
      <c r="N9" s="283">
        <v>2887586.02</v>
      </c>
      <c r="O9" s="283">
        <v>4958348.0999999996</v>
      </c>
      <c r="P9" s="283">
        <v>17529579.879999999</v>
      </c>
      <c r="Q9" s="283">
        <v>1</v>
      </c>
      <c r="R9" s="283">
        <v>823188</v>
      </c>
      <c r="S9" s="283">
        <v>3180795.38</v>
      </c>
      <c r="T9" s="283">
        <v>2545037.84</v>
      </c>
      <c r="U9" s="283">
        <v>2909592</v>
      </c>
      <c r="V9" s="283">
        <v>2402014.17</v>
      </c>
      <c r="W9" s="283">
        <v>5</v>
      </c>
      <c r="X9" s="284">
        <f>SUM(D9:W9)</f>
        <v>74350340.459999993</v>
      </c>
    </row>
    <row r="10" spans="1:24" ht="23.1" customHeight="1" x14ac:dyDescent="0.25">
      <c r="A10" s="31"/>
      <c r="B10" s="102" t="s">
        <v>193</v>
      </c>
      <c r="C10" s="101" t="s">
        <v>194</v>
      </c>
      <c r="D10" s="285">
        <v>1057820</v>
      </c>
      <c r="E10" s="285">
        <v>287958</v>
      </c>
      <c r="F10" s="285">
        <v>124157.88</v>
      </c>
      <c r="G10" s="285">
        <v>322749.12</v>
      </c>
      <c r="H10" s="285">
        <v>150163</v>
      </c>
      <c r="I10" s="285">
        <v>139545.9</v>
      </c>
      <c r="J10" s="285">
        <v>142968.76</v>
      </c>
      <c r="K10" s="285">
        <v>178220.96</v>
      </c>
      <c r="L10" s="285">
        <v>268857.15000000002</v>
      </c>
      <c r="M10" s="285">
        <v>211046.82</v>
      </c>
      <c r="N10" s="285">
        <v>306313.71000000002</v>
      </c>
      <c r="O10" s="285">
        <v>566018.97</v>
      </c>
      <c r="P10" s="285">
        <v>1802534.29</v>
      </c>
      <c r="Q10" s="285">
        <v>958856.72</v>
      </c>
      <c r="R10" s="285">
        <v>340334.18</v>
      </c>
      <c r="S10" s="285">
        <v>377790.49</v>
      </c>
      <c r="T10" s="285">
        <v>286098.43</v>
      </c>
      <c r="U10" s="285">
        <v>319844</v>
      </c>
      <c r="V10" s="285">
        <v>255101.13</v>
      </c>
      <c r="W10" s="285">
        <v>50000</v>
      </c>
      <c r="X10" s="286">
        <f>SUM(D10:W10)</f>
        <v>8146379.5099999988</v>
      </c>
    </row>
    <row r="11" spans="1:24" ht="23.1" customHeight="1" x14ac:dyDescent="0.25">
      <c r="A11" s="31"/>
      <c r="B11" s="102" t="s">
        <v>195</v>
      </c>
      <c r="C11" s="101" t="s">
        <v>196</v>
      </c>
      <c r="D11" s="285">
        <v>264390</v>
      </c>
      <c r="E11" s="285">
        <v>72708</v>
      </c>
      <c r="F11" s="285">
        <v>47957.93</v>
      </c>
      <c r="G11" s="285">
        <v>99794.39</v>
      </c>
      <c r="H11" s="285">
        <v>62533</v>
      </c>
      <c r="I11" s="285">
        <v>39075.14</v>
      </c>
      <c r="J11" s="285">
        <v>50586.04</v>
      </c>
      <c r="K11" s="285">
        <v>51944.02</v>
      </c>
      <c r="L11" s="285">
        <v>143783.48000000001</v>
      </c>
      <c r="M11" s="285">
        <v>76565.3</v>
      </c>
      <c r="N11" s="285">
        <v>106787.3</v>
      </c>
      <c r="O11" s="285">
        <v>163344.56</v>
      </c>
      <c r="P11" s="285">
        <v>677382.31</v>
      </c>
      <c r="Q11" s="285">
        <v>314036</v>
      </c>
      <c r="R11" s="285">
        <v>99134.21</v>
      </c>
      <c r="S11" s="285">
        <v>96150.9</v>
      </c>
      <c r="T11" s="285">
        <v>84908.51</v>
      </c>
      <c r="U11" s="285">
        <v>101493</v>
      </c>
      <c r="V11" s="285">
        <v>88669.29</v>
      </c>
      <c r="W11" s="285">
        <v>10000</v>
      </c>
      <c r="X11" s="286">
        <f>SUM(D11:W11)</f>
        <v>2651243.38</v>
      </c>
    </row>
    <row r="12" spans="1:24" ht="23.1" customHeight="1" x14ac:dyDescent="0.25">
      <c r="A12" s="30"/>
      <c r="B12" s="102" t="s">
        <v>197</v>
      </c>
      <c r="C12" s="101" t="s">
        <v>198</v>
      </c>
      <c r="D12" s="285">
        <v>264390</v>
      </c>
      <c r="E12" s="285">
        <v>72708</v>
      </c>
      <c r="F12" s="285">
        <v>47957.93</v>
      </c>
      <c r="G12" s="285">
        <v>99794.39</v>
      </c>
      <c r="H12" s="285">
        <v>62533</v>
      </c>
      <c r="I12" s="285">
        <v>39075.14</v>
      </c>
      <c r="J12" s="285">
        <v>50586.04</v>
      </c>
      <c r="K12" s="285">
        <v>51944.02</v>
      </c>
      <c r="L12" s="285">
        <v>143783.48000000001</v>
      </c>
      <c r="M12" s="285">
        <v>76565.3</v>
      </c>
      <c r="N12" s="285">
        <v>106787.3</v>
      </c>
      <c r="O12" s="285">
        <v>163344.56</v>
      </c>
      <c r="P12" s="285">
        <v>677382.31</v>
      </c>
      <c r="Q12" s="285">
        <v>314036</v>
      </c>
      <c r="R12" s="285">
        <v>99134.21</v>
      </c>
      <c r="S12" s="285">
        <v>96150.9</v>
      </c>
      <c r="T12" s="285">
        <v>84908.51</v>
      </c>
      <c r="U12" s="285">
        <v>101493</v>
      </c>
      <c r="V12" s="285">
        <v>88669.29</v>
      </c>
      <c r="W12" s="285">
        <v>10000</v>
      </c>
      <c r="X12" s="286">
        <f>SUM(D12:W12)</f>
        <v>2651243.38</v>
      </c>
    </row>
    <row r="13" spans="1:24" ht="23.1" customHeight="1" x14ac:dyDescent="0.25">
      <c r="A13" s="29"/>
      <c r="B13" s="189" t="s">
        <v>199</v>
      </c>
      <c r="C13" s="190" t="s">
        <v>200</v>
      </c>
      <c r="D13" s="287">
        <v>0</v>
      </c>
      <c r="E13" s="287">
        <v>0</v>
      </c>
      <c r="F13" s="287">
        <v>0</v>
      </c>
      <c r="G13" s="287">
        <v>0</v>
      </c>
      <c r="H13" s="287">
        <v>0</v>
      </c>
      <c r="I13" s="287">
        <v>0</v>
      </c>
      <c r="J13" s="287">
        <v>0</v>
      </c>
      <c r="K13" s="287">
        <v>0</v>
      </c>
      <c r="L13" s="287">
        <v>0</v>
      </c>
      <c r="M13" s="287">
        <v>0</v>
      </c>
      <c r="N13" s="287">
        <v>0</v>
      </c>
      <c r="O13" s="287">
        <v>0</v>
      </c>
      <c r="P13" s="287">
        <v>0</v>
      </c>
      <c r="Q13" s="287">
        <v>0</v>
      </c>
      <c r="R13" s="287">
        <v>0</v>
      </c>
      <c r="S13" s="287">
        <v>0</v>
      </c>
      <c r="T13" s="287">
        <v>0</v>
      </c>
      <c r="U13" s="287">
        <v>0</v>
      </c>
      <c r="V13" s="287">
        <v>0</v>
      </c>
      <c r="W13" s="287">
        <v>0</v>
      </c>
      <c r="X13" s="288">
        <f>SUM(D13:W13)</f>
        <v>0</v>
      </c>
    </row>
    <row r="14" spans="1:24" ht="15.75" x14ac:dyDescent="0.25">
      <c r="A14" s="31"/>
      <c r="B14" s="374" t="s">
        <v>201</v>
      </c>
      <c r="C14" s="294" t="s">
        <v>202</v>
      </c>
      <c r="D14" s="105"/>
      <c r="E14" s="104"/>
    </row>
    <row r="15" spans="1:24" ht="23.1" customHeight="1" x14ac:dyDescent="0.25">
      <c r="A15" s="31"/>
      <c r="B15" s="279" t="s">
        <v>191</v>
      </c>
      <c r="C15" s="280" t="s">
        <v>192</v>
      </c>
      <c r="D15" s="283">
        <v>0</v>
      </c>
      <c r="E15" s="283">
        <v>0</v>
      </c>
      <c r="F15" s="283">
        <v>0</v>
      </c>
      <c r="G15" s="283">
        <v>0</v>
      </c>
      <c r="H15" s="283">
        <v>0</v>
      </c>
      <c r="I15" s="283">
        <v>0</v>
      </c>
      <c r="J15" s="283">
        <v>0</v>
      </c>
      <c r="K15" s="283">
        <v>0</v>
      </c>
      <c r="L15" s="283">
        <v>0</v>
      </c>
      <c r="M15" s="283">
        <v>0</v>
      </c>
      <c r="N15" s="283">
        <v>0</v>
      </c>
      <c r="O15" s="283">
        <v>0</v>
      </c>
      <c r="P15" s="283">
        <v>0</v>
      </c>
      <c r="Q15" s="283">
        <v>0</v>
      </c>
      <c r="R15" s="283">
        <v>0</v>
      </c>
      <c r="S15" s="283">
        <v>0</v>
      </c>
      <c r="T15" s="283">
        <v>0</v>
      </c>
      <c r="U15" s="283">
        <v>0</v>
      </c>
      <c r="V15" s="283">
        <v>0</v>
      </c>
      <c r="W15" s="283">
        <v>0</v>
      </c>
      <c r="X15" s="284">
        <f>SUM(D15:W15)</f>
        <v>0</v>
      </c>
    </row>
    <row r="16" spans="1:24" ht="23.1" customHeight="1" x14ac:dyDescent="0.25">
      <c r="A16" s="31"/>
      <c r="B16" s="102" t="s">
        <v>193</v>
      </c>
      <c r="C16" s="101" t="s">
        <v>194</v>
      </c>
      <c r="D16" s="285">
        <v>0</v>
      </c>
      <c r="E16" s="285">
        <v>0</v>
      </c>
      <c r="F16" s="285">
        <v>0</v>
      </c>
      <c r="G16" s="285">
        <v>0</v>
      </c>
      <c r="H16" s="285">
        <v>0</v>
      </c>
      <c r="I16" s="285">
        <v>0</v>
      </c>
      <c r="J16" s="285">
        <v>0</v>
      </c>
      <c r="K16" s="285">
        <v>0</v>
      </c>
      <c r="L16" s="285">
        <v>0</v>
      </c>
      <c r="M16" s="285">
        <v>0</v>
      </c>
      <c r="N16" s="285">
        <v>0</v>
      </c>
      <c r="O16" s="285">
        <v>0</v>
      </c>
      <c r="P16" s="285">
        <v>0</v>
      </c>
      <c r="Q16" s="285">
        <v>0</v>
      </c>
      <c r="R16" s="285">
        <v>0</v>
      </c>
      <c r="S16" s="285">
        <v>0</v>
      </c>
      <c r="T16" s="285">
        <v>0</v>
      </c>
      <c r="U16" s="285">
        <v>0</v>
      </c>
      <c r="V16" s="285">
        <v>0</v>
      </c>
      <c r="W16" s="285">
        <v>0</v>
      </c>
      <c r="X16" s="286">
        <f>SUM(D16:W16)</f>
        <v>0</v>
      </c>
    </row>
    <row r="17" spans="1:24" ht="23.1" customHeight="1" x14ac:dyDescent="0.25">
      <c r="A17" s="31"/>
      <c r="B17" s="189" t="s">
        <v>195</v>
      </c>
      <c r="C17" s="190" t="s">
        <v>200</v>
      </c>
      <c r="D17" s="287">
        <v>0</v>
      </c>
      <c r="E17" s="287">
        <v>0</v>
      </c>
      <c r="F17" s="287">
        <v>0</v>
      </c>
      <c r="G17" s="287">
        <v>0</v>
      </c>
      <c r="H17" s="287">
        <v>0</v>
      </c>
      <c r="I17" s="287">
        <v>0</v>
      </c>
      <c r="J17" s="287">
        <v>0</v>
      </c>
      <c r="K17" s="287">
        <v>0</v>
      </c>
      <c r="L17" s="287">
        <v>0</v>
      </c>
      <c r="M17" s="287">
        <v>0</v>
      </c>
      <c r="N17" s="287">
        <v>0</v>
      </c>
      <c r="O17" s="287">
        <v>0</v>
      </c>
      <c r="P17" s="287">
        <v>0</v>
      </c>
      <c r="Q17" s="287">
        <v>0</v>
      </c>
      <c r="R17" s="287">
        <v>0</v>
      </c>
      <c r="S17" s="287">
        <v>0</v>
      </c>
      <c r="T17" s="287">
        <v>0</v>
      </c>
      <c r="U17" s="287">
        <v>0</v>
      </c>
      <c r="V17" s="287">
        <v>0</v>
      </c>
      <c r="W17" s="287">
        <v>0</v>
      </c>
      <c r="X17" s="288">
        <f>SUM(D17:W17)</f>
        <v>0</v>
      </c>
    </row>
    <row r="18" spans="1:24" ht="15.75" x14ac:dyDescent="0.25">
      <c r="A18" s="32"/>
      <c r="B18" s="281" t="s">
        <v>203</v>
      </c>
      <c r="C18" s="282" t="s">
        <v>204</v>
      </c>
      <c r="D18" s="105"/>
      <c r="E18" s="104"/>
    </row>
    <row r="19" spans="1:24" ht="23.1" customHeight="1" x14ac:dyDescent="0.25">
      <c r="A19" s="33"/>
      <c r="B19" s="375" t="s">
        <v>191</v>
      </c>
      <c r="C19" s="376" t="s">
        <v>192</v>
      </c>
      <c r="D19" s="291">
        <v>0</v>
      </c>
      <c r="E19" s="291">
        <v>0</v>
      </c>
      <c r="F19" s="291">
        <v>0</v>
      </c>
      <c r="G19" s="291">
        <v>0</v>
      </c>
      <c r="H19" s="291">
        <v>0</v>
      </c>
      <c r="I19" s="291">
        <v>0</v>
      </c>
      <c r="J19" s="291">
        <v>0</v>
      </c>
      <c r="K19" s="291">
        <v>0</v>
      </c>
      <c r="L19" s="291">
        <v>0</v>
      </c>
      <c r="M19" s="291">
        <v>0</v>
      </c>
      <c r="N19" s="291">
        <v>0</v>
      </c>
      <c r="O19" s="291">
        <v>0</v>
      </c>
      <c r="P19" s="291">
        <v>0</v>
      </c>
      <c r="Q19" s="291">
        <v>0</v>
      </c>
      <c r="R19" s="291">
        <v>0</v>
      </c>
      <c r="S19" s="291">
        <v>0</v>
      </c>
      <c r="T19" s="291">
        <v>0</v>
      </c>
      <c r="U19" s="291">
        <v>0</v>
      </c>
      <c r="V19" s="291">
        <v>0</v>
      </c>
      <c r="W19" s="291">
        <v>0</v>
      </c>
      <c r="X19" s="292">
        <f>SUM(D19:W19)</f>
        <v>0</v>
      </c>
    </row>
    <row r="20" spans="1:24" ht="15.75" x14ac:dyDescent="0.25">
      <c r="A20" s="34"/>
      <c r="B20" s="374" t="s">
        <v>205</v>
      </c>
      <c r="C20" s="294" t="s">
        <v>206</v>
      </c>
      <c r="D20" s="105"/>
      <c r="E20" s="104"/>
    </row>
    <row r="21" spans="1:24" ht="23.1" customHeight="1" x14ac:dyDescent="0.25">
      <c r="A21" s="31"/>
      <c r="B21" s="279" t="s">
        <v>191</v>
      </c>
      <c r="C21" s="280" t="s">
        <v>192</v>
      </c>
      <c r="D21" s="289">
        <v>0</v>
      </c>
      <c r="E21" s="289">
        <v>0</v>
      </c>
      <c r="F21" s="289">
        <v>0</v>
      </c>
      <c r="G21" s="289">
        <v>0</v>
      </c>
      <c r="H21" s="289">
        <v>0</v>
      </c>
      <c r="I21" s="289">
        <v>0</v>
      </c>
      <c r="J21" s="289">
        <v>0</v>
      </c>
      <c r="K21" s="289">
        <v>0</v>
      </c>
      <c r="L21" s="289">
        <v>0</v>
      </c>
      <c r="M21" s="289">
        <v>0</v>
      </c>
      <c r="N21" s="289">
        <v>0</v>
      </c>
      <c r="O21" s="289">
        <v>0</v>
      </c>
      <c r="P21" s="289">
        <v>0</v>
      </c>
      <c r="Q21" s="289">
        <v>0</v>
      </c>
      <c r="R21" s="289">
        <v>2370734</v>
      </c>
      <c r="S21" s="289">
        <v>0</v>
      </c>
      <c r="T21" s="289">
        <v>0</v>
      </c>
      <c r="U21" s="289">
        <v>0</v>
      </c>
      <c r="V21" s="289">
        <v>0</v>
      </c>
      <c r="W21" s="289">
        <v>0</v>
      </c>
      <c r="X21" s="284">
        <f>SUM(D21:W21)</f>
        <v>2370734</v>
      </c>
    </row>
    <row r="22" spans="1:24" ht="23.1" customHeight="1" x14ac:dyDescent="0.25">
      <c r="A22" s="31"/>
      <c r="B22" s="102" t="s">
        <v>193</v>
      </c>
      <c r="C22" s="101" t="s">
        <v>194</v>
      </c>
      <c r="D22" s="147">
        <v>0</v>
      </c>
      <c r="E22" s="147">
        <v>0</v>
      </c>
      <c r="F22" s="147">
        <v>0</v>
      </c>
      <c r="G22" s="147">
        <v>0</v>
      </c>
      <c r="H22" s="147">
        <v>0</v>
      </c>
      <c r="I22" s="147">
        <v>0</v>
      </c>
      <c r="J22" s="147">
        <v>0</v>
      </c>
      <c r="K22" s="147">
        <v>0</v>
      </c>
      <c r="L22" s="147">
        <v>0</v>
      </c>
      <c r="M22" s="147">
        <v>0</v>
      </c>
      <c r="N22" s="147">
        <v>0</v>
      </c>
      <c r="O22" s="147">
        <v>0</v>
      </c>
      <c r="P22" s="147">
        <v>0</v>
      </c>
      <c r="Q22" s="147">
        <v>0</v>
      </c>
      <c r="R22" s="147">
        <v>351868</v>
      </c>
      <c r="S22" s="147">
        <v>0</v>
      </c>
      <c r="T22" s="147">
        <v>0</v>
      </c>
      <c r="U22" s="147">
        <v>0</v>
      </c>
      <c r="V22" s="147">
        <v>0</v>
      </c>
      <c r="W22" s="147">
        <v>0</v>
      </c>
      <c r="X22" s="286">
        <f>SUM(D22:W22)</f>
        <v>351868</v>
      </c>
    </row>
    <row r="23" spans="1:24" ht="23.1" customHeight="1" x14ac:dyDescent="0.25">
      <c r="A23" s="34"/>
      <c r="B23" s="102" t="s">
        <v>195</v>
      </c>
      <c r="C23" s="101" t="s">
        <v>196</v>
      </c>
      <c r="D23" s="147">
        <v>0</v>
      </c>
      <c r="E23" s="147">
        <v>0</v>
      </c>
      <c r="F23" s="147">
        <v>0</v>
      </c>
      <c r="G23" s="147">
        <v>0</v>
      </c>
      <c r="H23" s="147">
        <v>0</v>
      </c>
      <c r="I23" s="147">
        <v>0</v>
      </c>
      <c r="J23" s="147">
        <v>0</v>
      </c>
      <c r="K23" s="147">
        <v>0</v>
      </c>
      <c r="L23" s="147">
        <v>0</v>
      </c>
      <c r="M23" s="147">
        <v>0</v>
      </c>
      <c r="N23" s="147">
        <v>0</v>
      </c>
      <c r="O23" s="147">
        <v>0</v>
      </c>
      <c r="P23" s="147">
        <v>0</v>
      </c>
      <c r="Q23" s="147">
        <v>0</v>
      </c>
      <c r="R23" s="147">
        <v>37432</v>
      </c>
      <c r="S23" s="147">
        <v>0</v>
      </c>
      <c r="T23" s="147">
        <v>0</v>
      </c>
      <c r="U23" s="147">
        <v>0</v>
      </c>
      <c r="V23" s="147">
        <v>0</v>
      </c>
      <c r="W23" s="147">
        <v>0</v>
      </c>
      <c r="X23" s="286">
        <f>SUM(D23:W23)</f>
        <v>37432</v>
      </c>
    </row>
    <row r="24" spans="1:24" ht="23.1" customHeight="1" x14ac:dyDescent="0.25">
      <c r="A24" s="31"/>
      <c r="B24" s="102" t="s">
        <v>197</v>
      </c>
      <c r="C24" s="101" t="s">
        <v>198</v>
      </c>
      <c r="D24" s="147">
        <v>0</v>
      </c>
      <c r="E24" s="147">
        <v>0</v>
      </c>
      <c r="F24" s="147">
        <v>0</v>
      </c>
      <c r="G24" s="147">
        <v>0</v>
      </c>
      <c r="H24" s="147">
        <v>0</v>
      </c>
      <c r="I24" s="147">
        <v>0</v>
      </c>
      <c r="J24" s="147">
        <v>0</v>
      </c>
      <c r="K24" s="147">
        <v>0</v>
      </c>
      <c r="L24" s="147">
        <v>0</v>
      </c>
      <c r="M24" s="147">
        <v>0</v>
      </c>
      <c r="N24" s="147">
        <v>0</v>
      </c>
      <c r="O24" s="147">
        <v>0</v>
      </c>
      <c r="P24" s="147">
        <v>0</v>
      </c>
      <c r="Q24" s="147">
        <v>0</v>
      </c>
      <c r="R24" s="147">
        <v>37432</v>
      </c>
      <c r="S24" s="147">
        <v>0</v>
      </c>
      <c r="T24" s="147">
        <v>0</v>
      </c>
      <c r="U24" s="147">
        <v>0</v>
      </c>
      <c r="V24" s="147">
        <v>0</v>
      </c>
      <c r="W24" s="147">
        <v>0</v>
      </c>
      <c r="X24" s="286">
        <f>SUM(D24:W24)</f>
        <v>37432</v>
      </c>
    </row>
    <row r="25" spans="1:24" ht="23.1" customHeight="1" x14ac:dyDescent="0.25">
      <c r="A25" s="31"/>
      <c r="B25" s="189" t="s">
        <v>199</v>
      </c>
      <c r="C25" s="190" t="s">
        <v>200</v>
      </c>
      <c r="D25" s="290">
        <v>0</v>
      </c>
      <c r="E25" s="290">
        <v>0</v>
      </c>
      <c r="F25" s="290">
        <v>0</v>
      </c>
      <c r="G25" s="290">
        <v>0</v>
      </c>
      <c r="H25" s="290">
        <v>0</v>
      </c>
      <c r="I25" s="290">
        <v>0</v>
      </c>
      <c r="J25" s="290">
        <v>0</v>
      </c>
      <c r="K25" s="290">
        <v>0</v>
      </c>
      <c r="L25" s="290">
        <v>0</v>
      </c>
      <c r="M25" s="290">
        <v>0</v>
      </c>
      <c r="N25" s="290">
        <v>0</v>
      </c>
      <c r="O25" s="290">
        <v>0</v>
      </c>
      <c r="P25" s="290">
        <v>0</v>
      </c>
      <c r="Q25" s="290">
        <v>0</v>
      </c>
      <c r="R25" s="290">
        <v>0</v>
      </c>
      <c r="S25" s="290">
        <v>0</v>
      </c>
      <c r="T25" s="290">
        <v>0</v>
      </c>
      <c r="U25" s="290">
        <v>0</v>
      </c>
      <c r="V25" s="290">
        <v>0</v>
      </c>
      <c r="W25" s="290">
        <v>0</v>
      </c>
      <c r="X25" s="288">
        <f>SUM(D25:W25)</f>
        <v>0</v>
      </c>
    </row>
    <row r="26" spans="1:24" ht="15.75" x14ac:dyDescent="0.25">
      <c r="A26" s="34"/>
      <c r="B26" s="374" t="s">
        <v>207</v>
      </c>
      <c r="C26" s="294" t="s">
        <v>208</v>
      </c>
      <c r="D26" s="105"/>
      <c r="E26" s="104"/>
    </row>
    <row r="27" spans="1:24" ht="23.1" customHeight="1" x14ac:dyDescent="0.25">
      <c r="A27" s="31"/>
      <c r="B27" s="372" t="s">
        <v>191</v>
      </c>
      <c r="C27" s="373" t="s">
        <v>192</v>
      </c>
      <c r="D27" s="291">
        <v>0</v>
      </c>
      <c r="E27" s="291">
        <v>0</v>
      </c>
      <c r="F27" s="291">
        <v>0</v>
      </c>
      <c r="G27" s="291">
        <v>0</v>
      </c>
      <c r="H27" s="291">
        <v>0</v>
      </c>
      <c r="I27" s="291">
        <v>0</v>
      </c>
      <c r="J27" s="291">
        <v>0</v>
      </c>
      <c r="K27" s="291">
        <v>0</v>
      </c>
      <c r="L27" s="291">
        <v>0</v>
      </c>
      <c r="M27" s="291">
        <v>0</v>
      </c>
      <c r="N27" s="291">
        <v>0</v>
      </c>
      <c r="O27" s="291">
        <v>0</v>
      </c>
      <c r="P27" s="291">
        <v>0</v>
      </c>
      <c r="Q27" s="291">
        <v>0</v>
      </c>
      <c r="R27" s="291">
        <v>0</v>
      </c>
      <c r="S27" s="291">
        <v>0</v>
      </c>
      <c r="T27" s="291">
        <v>0</v>
      </c>
      <c r="U27" s="291">
        <v>0</v>
      </c>
      <c r="V27" s="291">
        <v>0</v>
      </c>
      <c r="W27" s="291">
        <v>0</v>
      </c>
      <c r="X27" s="292">
        <f>SUM(D27:W27)</f>
        <v>0</v>
      </c>
    </row>
    <row r="28" spans="1:24" ht="15.75" x14ac:dyDescent="0.25">
      <c r="B28" s="369"/>
      <c r="C28" s="369"/>
      <c r="D28" s="369"/>
      <c r="E28" s="369"/>
    </row>
    <row r="29" spans="1:24" ht="18.75" x14ac:dyDescent="0.2">
      <c r="A29" s="31"/>
      <c r="B29" s="488" t="s">
        <v>209</v>
      </c>
      <c r="C29" s="489"/>
      <c r="D29" s="489"/>
      <c r="E29" s="490"/>
    </row>
    <row r="30" spans="1:24" ht="23.1" customHeight="1" x14ac:dyDescent="0.25">
      <c r="A30" s="31"/>
      <c r="B30" s="296" t="s">
        <v>210</v>
      </c>
      <c r="C30" s="297" t="s">
        <v>211</v>
      </c>
      <c r="D30" s="370"/>
      <c r="E30" s="370"/>
      <c r="F30" s="370"/>
      <c r="G30" s="370"/>
      <c r="H30" s="370"/>
      <c r="I30" s="370"/>
      <c r="J30" s="370"/>
      <c r="K30" s="370"/>
      <c r="L30" s="370"/>
      <c r="M30" s="370"/>
      <c r="N30" s="370"/>
      <c r="O30" s="370"/>
      <c r="P30" s="370"/>
      <c r="Q30" s="370"/>
      <c r="R30" s="370"/>
      <c r="S30" s="370"/>
      <c r="T30" s="370"/>
      <c r="U30" s="370"/>
      <c r="V30" s="370"/>
      <c r="W30" s="370"/>
      <c r="X30" s="371"/>
    </row>
    <row r="31" spans="1:24" ht="23.1" customHeight="1" x14ac:dyDescent="0.25">
      <c r="A31" s="31"/>
      <c r="B31" s="296">
        <v>1</v>
      </c>
      <c r="C31" s="297" t="s">
        <v>212</v>
      </c>
      <c r="D31" s="109"/>
      <c r="E31" s="109"/>
      <c r="F31" s="109"/>
      <c r="G31" s="109"/>
      <c r="H31" s="109"/>
      <c r="I31" s="109"/>
      <c r="J31" s="109"/>
      <c r="K31" s="109"/>
      <c r="L31" s="109"/>
      <c r="M31" s="109"/>
      <c r="N31" s="109"/>
      <c r="O31" s="109"/>
      <c r="P31" s="109"/>
      <c r="Q31" s="109"/>
      <c r="R31" s="109"/>
      <c r="S31" s="109"/>
      <c r="T31" s="109"/>
      <c r="U31" s="109"/>
      <c r="V31" s="109"/>
      <c r="W31" s="109"/>
      <c r="X31" s="106"/>
    </row>
    <row r="32" spans="1:24" ht="23.1" customHeight="1" x14ac:dyDescent="0.25">
      <c r="A32" s="34"/>
      <c r="B32" s="295" t="s">
        <v>191</v>
      </c>
      <c r="C32" s="280" t="s">
        <v>194</v>
      </c>
      <c r="D32" s="283">
        <v>0</v>
      </c>
      <c r="E32" s="283">
        <v>0</v>
      </c>
      <c r="F32" s="283">
        <v>0</v>
      </c>
      <c r="G32" s="283">
        <v>0</v>
      </c>
      <c r="H32" s="283">
        <v>0</v>
      </c>
      <c r="I32" s="283">
        <v>0</v>
      </c>
      <c r="J32" s="283">
        <v>0</v>
      </c>
      <c r="K32" s="283">
        <v>0</v>
      </c>
      <c r="L32" s="283">
        <v>0</v>
      </c>
      <c r="M32" s="283">
        <v>0</v>
      </c>
      <c r="N32" s="283">
        <v>0</v>
      </c>
      <c r="O32" s="283">
        <v>0</v>
      </c>
      <c r="P32" s="283">
        <v>0</v>
      </c>
      <c r="Q32" s="283">
        <v>0</v>
      </c>
      <c r="R32" s="283">
        <v>0</v>
      </c>
      <c r="S32" s="283">
        <v>0</v>
      </c>
      <c r="T32" s="283">
        <v>0</v>
      </c>
      <c r="U32" s="283">
        <v>0</v>
      </c>
      <c r="V32" s="283">
        <v>0</v>
      </c>
      <c r="W32" s="283">
        <v>0</v>
      </c>
      <c r="X32" s="284">
        <f>SUM(D32:W32)</f>
        <v>0</v>
      </c>
    </row>
    <row r="33" spans="1:24" ht="23.1" customHeight="1" x14ac:dyDescent="0.25">
      <c r="A33" s="31"/>
      <c r="B33" s="298" t="s">
        <v>193</v>
      </c>
      <c r="C33" s="190" t="s">
        <v>200</v>
      </c>
      <c r="D33" s="287">
        <v>0</v>
      </c>
      <c r="E33" s="287">
        <v>0</v>
      </c>
      <c r="F33" s="287">
        <v>0</v>
      </c>
      <c r="G33" s="287">
        <v>0</v>
      </c>
      <c r="H33" s="287">
        <v>0</v>
      </c>
      <c r="I33" s="287">
        <v>0</v>
      </c>
      <c r="J33" s="287">
        <v>0</v>
      </c>
      <c r="K33" s="287">
        <v>0</v>
      </c>
      <c r="L33" s="287">
        <v>0</v>
      </c>
      <c r="M33" s="287">
        <v>0</v>
      </c>
      <c r="N33" s="287">
        <v>0</v>
      </c>
      <c r="O33" s="287">
        <v>0</v>
      </c>
      <c r="P33" s="287">
        <v>0</v>
      </c>
      <c r="Q33" s="287">
        <v>0</v>
      </c>
      <c r="R33" s="287">
        <v>0</v>
      </c>
      <c r="S33" s="287">
        <v>0</v>
      </c>
      <c r="T33" s="287">
        <v>0</v>
      </c>
      <c r="U33" s="287">
        <v>0</v>
      </c>
      <c r="V33" s="287">
        <v>0</v>
      </c>
      <c r="W33" s="287">
        <v>0</v>
      </c>
      <c r="X33" s="288">
        <f>SUM(D33:W33)</f>
        <v>0</v>
      </c>
    </row>
    <row r="34" spans="1:24" ht="23.1" customHeight="1" x14ac:dyDescent="0.25">
      <c r="A34" s="31"/>
      <c r="B34" s="293">
        <v>2</v>
      </c>
      <c r="C34" s="294" t="s">
        <v>213</v>
      </c>
      <c r="D34" s="107"/>
      <c r="E34" s="107"/>
      <c r="F34" s="107"/>
      <c r="G34" s="107"/>
      <c r="H34" s="107"/>
      <c r="I34" s="107"/>
      <c r="J34" s="107"/>
      <c r="K34" s="107"/>
      <c r="L34" s="107"/>
      <c r="M34" s="107"/>
      <c r="N34" s="107"/>
      <c r="O34" s="107"/>
      <c r="P34" s="107"/>
      <c r="Q34" s="107"/>
      <c r="R34" s="107"/>
      <c r="S34" s="107"/>
      <c r="T34" s="107"/>
      <c r="U34" s="107"/>
      <c r="V34" s="107"/>
      <c r="W34" s="107"/>
      <c r="X34" s="108"/>
    </row>
    <row r="35" spans="1:24" ht="23.1" customHeight="1" x14ac:dyDescent="0.25">
      <c r="A35" s="31"/>
      <c r="B35" s="295" t="s">
        <v>191</v>
      </c>
      <c r="C35" s="280" t="s">
        <v>194</v>
      </c>
      <c r="D35" s="283">
        <v>0</v>
      </c>
      <c r="E35" s="283">
        <v>0</v>
      </c>
      <c r="F35" s="283">
        <v>0</v>
      </c>
      <c r="G35" s="283">
        <v>0</v>
      </c>
      <c r="H35" s="283">
        <v>0</v>
      </c>
      <c r="I35" s="283">
        <v>0</v>
      </c>
      <c r="J35" s="283">
        <v>0</v>
      </c>
      <c r="K35" s="283">
        <v>0</v>
      </c>
      <c r="L35" s="283">
        <v>0</v>
      </c>
      <c r="M35" s="283">
        <v>0</v>
      </c>
      <c r="N35" s="283">
        <v>0</v>
      </c>
      <c r="O35" s="283">
        <v>0</v>
      </c>
      <c r="P35" s="283">
        <v>0</v>
      </c>
      <c r="Q35" s="283">
        <v>0</v>
      </c>
      <c r="R35" s="283">
        <v>0</v>
      </c>
      <c r="S35" s="283">
        <v>0</v>
      </c>
      <c r="T35" s="283">
        <v>0</v>
      </c>
      <c r="U35" s="283">
        <v>0</v>
      </c>
      <c r="V35" s="283">
        <v>0</v>
      </c>
      <c r="W35" s="283">
        <v>0</v>
      </c>
      <c r="X35" s="284">
        <f>SUM(D35:W35)</f>
        <v>0</v>
      </c>
    </row>
    <row r="36" spans="1:24" ht="23.1" customHeight="1" x14ac:dyDescent="0.25">
      <c r="A36" s="31"/>
      <c r="B36" s="298" t="s">
        <v>193</v>
      </c>
      <c r="C36" s="190" t="s">
        <v>200</v>
      </c>
      <c r="D36" s="287">
        <v>0</v>
      </c>
      <c r="E36" s="287">
        <v>0</v>
      </c>
      <c r="F36" s="287">
        <v>0</v>
      </c>
      <c r="G36" s="287">
        <v>0</v>
      </c>
      <c r="H36" s="287">
        <v>0</v>
      </c>
      <c r="I36" s="287">
        <v>0</v>
      </c>
      <c r="J36" s="287">
        <v>0</v>
      </c>
      <c r="K36" s="287">
        <v>0</v>
      </c>
      <c r="L36" s="287">
        <v>0</v>
      </c>
      <c r="M36" s="287">
        <v>0</v>
      </c>
      <c r="N36" s="287">
        <v>0</v>
      </c>
      <c r="O36" s="287">
        <v>0</v>
      </c>
      <c r="P36" s="287">
        <v>0</v>
      </c>
      <c r="Q36" s="287">
        <v>0</v>
      </c>
      <c r="R36" s="287">
        <v>0</v>
      </c>
      <c r="S36" s="287">
        <v>0</v>
      </c>
      <c r="T36" s="287">
        <v>0</v>
      </c>
      <c r="U36" s="287">
        <v>0</v>
      </c>
      <c r="V36" s="287">
        <v>0</v>
      </c>
      <c r="W36" s="287">
        <v>0</v>
      </c>
      <c r="X36" s="288">
        <f>SUM(D36:W36)</f>
        <v>0</v>
      </c>
    </row>
    <row r="37" spans="1:24" ht="30" customHeight="1" x14ac:dyDescent="0.25">
      <c r="A37" s="33"/>
      <c r="B37" s="293">
        <v>3</v>
      </c>
      <c r="C37" s="299" t="s">
        <v>214</v>
      </c>
      <c r="D37" s="107"/>
      <c r="E37" s="107"/>
      <c r="F37" s="107"/>
      <c r="G37" s="107"/>
      <c r="H37" s="107"/>
      <c r="I37" s="107"/>
      <c r="J37" s="107"/>
      <c r="K37" s="107"/>
      <c r="L37" s="107"/>
      <c r="M37" s="107"/>
      <c r="N37" s="107"/>
      <c r="O37" s="107"/>
      <c r="P37" s="107"/>
      <c r="Q37" s="107"/>
      <c r="R37" s="107"/>
      <c r="S37" s="107"/>
      <c r="T37" s="107"/>
      <c r="U37" s="107"/>
      <c r="V37" s="107"/>
      <c r="W37" s="107"/>
      <c r="X37" s="108"/>
    </row>
    <row r="38" spans="1:24" ht="23.1" customHeight="1" x14ac:dyDescent="0.25">
      <c r="A38" s="31"/>
      <c r="B38" s="295" t="s">
        <v>191</v>
      </c>
      <c r="C38" s="280" t="s">
        <v>194</v>
      </c>
      <c r="D38" s="283">
        <v>0</v>
      </c>
      <c r="E38" s="283">
        <v>0</v>
      </c>
      <c r="F38" s="283">
        <v>0</v>
      </c>
      <c r="G38" s="283">
        <v>0</v>
      </c>
      <c r="H38" s="283">
        <v>0</v>
      </c>
      <c r="I38" s="283">
        <v>0</v>
      </c>
      <c r="J38" s="283">
        <v>0</v>
      </c>
      <c r="K38" s="283">
        <v>0</v>
      </c>
      <c r="L38" s="283">
        <v>0</v>
      </c>
      <c r="M38" s="283">
        <v>0</v>
      </c>
      <c r="N38" s="283">
        <v>0</v>
      </c>
      <c r="O38" s="283">
        <v>0</v>
      </c>
      <c r="P38" s="283">
        <v>0</v>
      </c>
      <c r="Q38" s="283">
        <v>0</v>
      </c>
      <c r="R38" s="283">
        <v>0</v>
      </c>
      <c r="S38" s="283">
        <v>351868</v>
      </c>
      <c r="T38" s="283">
        <v>0</v>
      </c>
      <c r="U38" s="283">
        <v>0</v>
      </c>
      <c r="V38" s="283">
        <v>0</v>
      </c>
      <c r="W38" s="283">
        <v>0</v>
      </c>
      <c r="X38" s="284">
        <f>SUM(D38:W38)</f>
        <v>351868</v>
      </c>
    </row>
    <row r="39" spans="1:24" ht="23.1" customHeight="1" x14ac:dyDescent="0.25">
      <c r="A39" s="31"/>
      <c r="B39" s="100" t="s">
        <v>193</v>
      </c>
      <c r="C39" s="101" t="s">
        <v>196</v>
      </c>
      <c r="D39" s="285">
        <v>0</v>
      </c>
      <c r="E39" s="285">
        <v>0</v>
      </c>
      <c r="F39" s="285">
        <v>0</v>
      </c>
      <c r="G39" s="285">
        <v>0</v>
      </c>
      <c r="H39" s="285">
        <v>0</v>
      </c>
      <c r="I39" s="285">
        <v>0</v>
      </c>
      <c r="J39" s="285">
        <v>0</v>
      </c>
      <c r="K39" s="285">
        <v>0</v>
      </c>
      <c r="L39" s="285">
        <v>0</v>
      </c>
      <c r="M39" s="285">
        <v>0</v>
      </c>
      <c r="N39" s="285">
        <v>0</v>
      </c>
      <c r="O39" s="285">
        <v>0</v>
      </c>
      <c r="P39" s="285">
        <v>0</v>
      </c>
      <c r="Q39" s="285">
        <v>0</v>
      </c>
      <c r="R39" s="285">
        <v>0</v>
      </c>
      <c r="S39" s="285">
        <v>37432</v>
      </c>
      <c r="T39" s="285">
        <v>0</v>
      </c>
      <c r="U39" s="285">
        <v>0</v>
      </c>
      <c r="V39" s="285">
        <v>0</v>
      </c>
      <c r="W39" s="285">
        <v>0</v>
      </c>
      <c r="X39" s="286">
        <f>SUM(D39:W39)</f>
        <v>37432</v>
      </c>
    </row>
    <row r="40" spans="1:24" ht="23.1" customHeight="1" x14ac:dyDescent="0.25">
      <c r="A40" s="31"/>
      <c r="B40" s="100" t="s">
        <v>195</v>
      </c>
      <c r="C40" s="101" t="s">
        <v>198</v>
      </c>
      <c r="D40" s="285">
        <v>0</v>
      </c>
      <c r="E40" s="285">
        <v>0</v>
      </c>
      <c r="F40" s="285">
        <v>0</v>
      </c>
      <c r="G40" s="285">
        <v>0</v>
      </c>
      <c r="H40" s="285">
        <v>0</v>
      </c>
      <c r="I40" s="285">
        <v>0</v>
      </c>
      <c r="J40" s="285">
        <v>0</v>
      </c>
      <c r="K40" s="285">
        <v>0</v>
      </c>
      <c r="L40" s="285">
        <v>0</v>
      </c>
      <c r="M40" s="285">
        <v>0</v>
      </c>
      <c r="N40" s="285">
        <v>0</v>
      </c>
      <c r="O40" s="285">
        <v>0</v>
      </c>
      <c r="P40" s="285">
        <v>0</v>
      </c>
      <c r="Q40" s="285">
        <v>0</v>
      </c>
      <c r="R40" s="285">
        <v>0</v>
      </c>
      <c r="S40" s="285">
        <v>37432</v>
      </c>
      <c r="T40" s="285">
        <v>0</v>
      </c>
      <c r="U40" s="285">
        <v>0</v>
      </c>
      <c r="V40" s="285">
        <v>0</v>
      </c>
      <c r="W40" s="285">
        <v>0</v>
      </c>
      <c r="X40" s="286">
        <f>SUM(D40:W40)</f>
        <v>37432</v>
      </c>
    </row>
    <row r="41" spans="1:24" ht="23.1" customHeight="1" x14ac:dyDescent="0.25">
      <c r="A41" s="31"/>
      <c r="B41" s="298" t="s">
        <v>197</v>
      </c>
      <c r="C41" s="190" t="s">
        <v>200</v>
      </c>
      <c r="D41" s="287">
        <v>0</v>
      </c>
      <c r="E41" s="287">
        <v>0</v>
      </c>
      <c r="F41" s="287">
        <v>0</v>
      </c>
      <c r="G41" s="287">
        <v>0</v>
      </c>
      <c r="H41" s="287">
        <v>0</v>
      </c>
      <c r="I41" s="287">
        <v>0</v>
      </c>
      <c r="J41" s="287">
        <v>0</v>
      </c>
      <c r="K41" s="287">
        <v>0</v>
      </c>
      <c r="L41" s="287">
        <v>0</v>
      </c>
      <c r="M41" s="287">
        <v>0</v>
      </c>
      <c r="N41" s="287">
        <v>0</v>
      </c>
      <c r="O41" s="287">
        <v>0</v>
      </c>
      <c r="P41" s="287">
        <v>0</v>
      </c>
      <c r="Q41" s="287">
        <v>0</v>
      </c>
      <c r="R41" s="287">
        <v>0</v>
      </c>
      <c r="S41" s="287">
        <v>0</v>
      </c>
      <c r="T41" s="287">
        <v>0</v>
      </c>
      <c r="U41" s="287">
        <v>0</v>
      </c>
      <c r="V41" s="287">
        <v>0</v>
      </c>
      <c r="W41" s="287">
        <v>0</v>
      </c>
      <c r="X41" s="288">
        <f>SUM(D41:W41)</f>
        <v>0</v>
      </c>
    </row>
    <row r="42" spans="1:24" ht="23.1" customHeight="1" x14ac:dyDescent="0.25">
      <c r="A42" s="33"/>
      <c r="B42" s="293">
        <v>4</v>
      </c>
      <c r="C42" s="294" t="s">
        <v>215</v>
      </c>
      <c r="D42" s="107"/>
      <c r="E42" s="107"/>
      <c r="F42" s="107"/>
      <c r="G42" s="107"/>
      <c r="H42" s="107"/>
      <c r="I42" s="107"/>
      <c r="J42" s="107"/>
      <c r="K42" s="107"/>
      <c r="L42" s="107"/>
      <c r="M42" s="107"/>
      <c r="N42" s="107"/>
      <c r="O42" s="107"/>
      <c r="P42" s="107"/>
      <c r="Q42" s="107"/>
      <c r="R42" s="107"/>
      <c r="S42" s="107"/>
      <c r="T42" s="107"/>
      <c r="U42" s="107"/>
      <c r="V42" s="107"/>
      <c r="W42" s="107"/>
      <c r="X42" s="108"/>
    </row>
    <row r="43" spans="1:24" ht="23.1" customHeight="1" x14ac:dyDescent="0.25">
      <c r="A43" s="34"/>
      <c r="B43" s="295" t="s">
        <v>191</v>
      </c>
      <c r="C43" s="280" t="s">
        <v>194</v>
      </c>
      <c r="D43" s="283">
        <v>0</v>
      </c>
      <c r="E43" s="283">
        <v>0</v>
      </c>
      <c r="F43" s="283">
        <v>0</v>
      </c>
      <c r="G43" s="283">
        <v>0</v>
      </c>
      <c r="H43" s="283">
        <v>0</v>
      </c>
      <c r="I43" s="283">
        <v>0</v>
      </c>
      <c r="J43" s="283">
        <v>0</v>
      </c>
      <c r="K43" s="283">
        <v>0</v>
      </c>
      <c r="L43" s="283">
        <v>0</v>
      </c>
      <c r="M43" s="283">
        <v>0</v>
      </c>
      <c r="N43" s="283">
        <v>0</v>
      </c>
      <c r="O43" s="283">
        <v>0</v>
      </c>
      <c r="P43" s="283">
        <v>0</v>
      </c>
      <c r="Q43" s="283">
        <v>0</v>
      </c>
      <c r="R43" s="283">
        <v>0</v>
      </c>
      <c r="S43" s="283">
        <v>0</v>
      </c>
      <c r="T43" s="283">
        <v>0</v>
      </c>
      <c r="U43" s="283">
        <v>0</v>
      </c>
      <c r="V43" s="283">
        <v>0</v>
      </c>
      <c r="W43" s="283">
        <v>0</v>
      </c>
      <c r="X43" s="284">
        <f>SUM(D43:W43)</f>
        <v>0</v>
      </c>
    </row>
    <row r="44" spans="1:24" ht="23.1" customHeight="1" x14ac:dyDescent="0.25">
      <c r="A44" s="31"/>
      <c r="B44" s="100" t="s">
        <v>193</v>
      </c>
      <c r="C44" s="101" t="s">
        <v>196</v>
      </c>
      <c r="D44" s="285">
        <v>0</v>
      </c>
      <c r="E44" s="285">
        <v>0</v>
      </c>
      <c r="F44" s="285">
        <v>0</v>
      </c>
      <c r="G44" s="285">
        <v>0</v>
      </c>
      <c r="H44" s="285">
        <v>0</v>
      </c>
      <c r="I44" s="285">
        <v>0</v>
      </c>
      <c r="J44" s="285">
        <v>0</v>
      </c>
      <c r="K44" s="285">
        <v>0</v>
      </c>
      <c r="L44" s="285">
        <v>0</v>
      </c>
      <c r="M44" s="285">
        <v>0</v>
      </c>
      <c r="N44" s="285">
        <v>0</v>
      </c>
      <c r="O44" s="285">
        <v>0</v>
      </c>
      <c r="P44" s="285">
        <v>0</v>
      </c>
      <c r="Q44" s="285">
        <v>0</v>
      </c>
      <c r="R44" s="285">
        <v>0</v>
      </c>
      <c r="S44" s="285">
        <v>0</v>
      </c>
      <c r="T44" s="285">
        <v>0</v>
      </c>
      <c r="U44" s="285">
        <v>0</v>
      </c>
      <c r="V44" s="285">
        <v>0</v>
      </c>
      <c r="W44" s="285">
        <v>0</v>
      </c>
      <c r="X44" s="286">
        <f>SUM(D44:W44)</f>
        <v>0</v>
      </c>
    </row>
    <row r="45" spans="1:24" ht="23.1" customHeight="1" x14ac:dyDescent="0.25">
      <c r="A45" s="31"/>
      <c r="B45" s="100" t="s">
        <v>195</v>
      </c>
      <c r="C45" s="101" t="s">
        <v>198</v>
      </c>
      <c r="D45" s="285">
        <v>0</v>
      </c>
      <c r="E45" s="285">
        <v>0</v>
      </c>
      <c r="F45" s="285">
        <v>0</v>
      </c>
      <c r="G45" s="285">
        <v>0</v>
      </c>
      <c r="H45" s="285">
        <v>0</v>
      </c>
      <c r="I45" s="285">
        <v>0</v>
      </c>
      <c r="J45" s="285">
        <v>0</v>
      </c>
      <c r="K45" s="285">
        <v>0</v>
      </c>
      <c r="L45" s="285">
        <v>0</v>
      </c>
      <c r="M45" s="285">
        <v>0</v>
      </c>
      <c r="N45" s="285">
        <v>0</v>
      </c>
      <c r="O45" s="285">
        <v>0</v>
      </c>
      <c r="P45" s="285">
        <v>0</v>
      </c>
      <c r="Q45" s="285">
        <v>0</v>
      </c>
      <c r="R45" s="285">
        <v>0</v>
      </c>
      <c r="S45" s="285">
        <v>0</v>
      </c>
      <c r="T45" s="285">
        <v>0</v>
      </c>
      <c r="U45" s="285">
        <v>0</v>
      </c>
      <c r="V45" s="285">
        <v>0</v>
      </c>
      <c r="W45" s="285">
        <v>0</v>
      </c>
      <c r="X45" s="286">
        <f>SUM(D45:W45)</f>
        <v>0</v>
      </c>
    </row>
    <row r="46" spans="1:24" ht="23.1" customHeight="1" x14ac:dyDescent="0.25">
      <c r="A46" s="31"/>
      <c r="B46" s="298" t="s">
        <v>197</v>
      </c>
      <c r="C46" s="190" t="s">
        <v>200</v>
      </c>
      <c r="D46" s="287">
        <v>0</v>
      </c>
      <c r="E46" s="287">
        <v>0</v>
      </c>
      <c r="F46" s="287">
        <v>0</v>
      </c>
      <c r="G46" s="287">
        <v>0</v>
      </c>
      <c r="H46" s="287">
        <v>0</v>
      </c>
      <c r="I46" s="287">
        <v>0</v>
      </c>
      <c r="J46" s="287">
        <v>0</v>
      </c>
      <c r="K46" s="287">
        <v>0</v>
      </c>
      <c r="L46" s="287">
        <v>0</v>
      </c>
      <c r="M46" s="287">
        <v>0</v>
      </c>
      <c r="N46" s="287">
        <v>0</v>
      </c>
      <c r="O46" s="287">
        <v>0</v>
      </c>
      <c r="P46" s="287">
        <v>0</v>
      </c>
      <c r="Q46" s="287">
        <v>0</v>
      </c>
      <c r="R46" s="287">
        <v>0</v>
      </c>
      <c r="S46" s="287">
        <v>0</v>
      </c>
      <c r="T46" s="287">
        <v>0</v>
      </c>
      <c r="U46" s="287">
        <v>0</v>
      </c>
      <c r="V46" s="287">
        <v>0</v>
      </c>
      <c r="W46" s="287">
        <v>0</v>
      </c>
      <c r="X46" s="288">
        <f>SUM(D46:W46)</f>
        <v>0</v>
      </c>
    </row>
    <row r="47" spans="1:24" ht="23.1" customHeight="1" x14ac:dyDescent="0.25">
      <c r="A47" s="31"/>
      <c r="B47" s="293">
        <v>5</v>
      </c>
      <c r="C47" s="294" t="s">
        <v>216</v>
      </c>
      <c r="D47" s="300"/>
      <c r="E47" s="300"/>
      <c r="F47" s="300"/>
      <c r="G47" s="300"/>
      <c r="H47" s="300"/>
      <c r="I47" s="300"/>
      <c r="J47" s="300"/>
      <c r="K47" s="300"/>
      <c r="L47" s="300"/>
      <c r="M47" s="300"/>
      <c r="N47" s="300"/>
      <c r="O47" s="300"/>
      <c r="P47" s="300"/>
      <c r="Q47" s="300"/>
      <c r="R47" s="300"/>
      <c r="S47" s="300"/>
      <c r="T47" s="300"/>
      <c r="U47" s="300"/>
      <c r="V47" s="300"/>
      <c r="W47" s="300"/>
      <c r="X47" s="301"/>
    </row>
    <row r="48" spans="1:24" ht="23.1" customHeight="1" x14ac:dyDescent="0.25">
      <c r="A48" s="34"/>
      <c r="B48" s="295" t="s">
        <v>191</v>
      </c>
      <c r="C48" s="280" t="s">
        <v>194</v>
      </c>
      <c r="D48" s="283">
        <v>79189</v>
      </c>
      <c r="E48" s="283">
        <v>70072</v>
      </c>
      <c r="F48" s="283">
        <v>38480</v>
      </c>
      <c r="G48" s="283">
        <v>25730</v>
      </c>
      <c r="H48" s="283">
        <v>78205.460000000006</v>
      </c>
      <c r="I48" s="283">
        <v>28986.47</v>
      </c>
      <c r="J48" s="283">
        <v>14146.12</v>
      </c>
      <c r="K48" s="283">
        <v>13878.37</v>
      </c>
      <c r="L48" s="283">
        <v>199270.23</v>
      </c>
      <c r="M48" s="283">
        <v>56941.64</v>
      </c>
      <c r="N48" s="283">
        <v>21127</v>
      </c>
      <c r="O48" s="283">
        <v>56668.15</v>
      </c>
      <c r="P48" s="283">
        <v>35635.39</v>
      </c>
      <c r="Q48" s="283">
        <v>176510</v>
      </c>
      <c r="R48" s="283">
        <v>123163</v>
      </c>
      <c r="S48" s="283">
        <v>103331</v>
      </c>
      <c r="T48" s="283">
        <v>193734</v>
      </c>
      <c r="U48" s="283">
        <v>41221.699999999997</v>
      </c>
      <c r="V48" s="283">
        <v>45657.96</v>
      </c>
      <c r="W48" s="283">
        <v>100000</v>
      </c>
      <c r="X48" s="284">
        <f>SUM(D48:W48)</f>
        <v>1501947.49</v>
      </c>
    </row>
    <row r="49" spans="1:24" ht="23.1" customHeight="1" x14ac:dyDescent="0.25">
      <c r="A49" s="31"/>
      <c r="B49" s="100" t="s">
        <v>193</v>
      </c>
      <c r="C49" s="101" t="s">
        <v>196</v>
      </c>
      <c r="D49" s="285">
        <v>0</v>
      </c>
      <c r="E49" s="285">
        <v>12147</v>
      </c>
      <c r="F49" s="285">
        <v>2486</v>
      </c>
      <c r="G49" s="285">
        <v>373931.3</v>
      </c>
      <c r="H49" s="285">
        <v>1647</v>
      </c>
      <c r="I49" s="285">
        <v>8366</v>
      </c>
      <c r="J49" s="285">
        <v>13770</v>
      </c>
      <c r="K49" s="285">
        <v>112642.39</v>
      </c>
      <c r="L49" s="285">
        <v>208183.93</v>
      </c>
      <c r="M49" s="285">
        <v>16596.349999999999</v>
      </c>
      <c r="N49" s="285">
        <v>112842.66</v>
      </c>
      <c r="O49" s="285">
        <v>79689.42</v>
      </c>
      <c r="P49" s="285">
        <v>315521.49</v>
      </c>
      <c r="Q49" s="285">
        <v>895075</v>
      </c>
      <c r="R49" s="285">
        <v>174718</v>
      </c>
      <c r="S49" s="285">
        <v>173079</v>
      </c>
      <c r="T49" s="285">
        <v>125485</v>
      </c>
      <c r="U49" s="285">
        <v>113629.2</v>
      </c>
      <c r="V49" s="285">
        <v>100933.43</v>
      </c>
      <c r="W49" s="285">
        <v>50000</v>
      </c>
      <c r="X49" s="286">
        <f>SUM(D49:W49)</f>
        <v>2890743.1700000004</v>
      </c>
    </row>
    <row r="50" spans="1:24" ht="23.1" customHeight="1" x14ac:dyDescent="0.25">
      <c r="A50" s="31"/>
      <c r="B50" s="100" t="s">
        <v>195</v>
      </c>
      <c r="C50" s="101" t="s">
        <v>198</v>
      </c>
      <c r="D50" s="285">
        <v>0</v>
      </c>
      <c r="E50" s="285">
        <v>12147</v>
      </c>
      <c r="F50" s="285">
        <v>2486</v>
      </c>
      <c r="G50" s="285">
        <v>373931.3</v>
      </c>
      <c r="H50" s="285">
        <v>1647</v>
      </c>
      <c r="I50" s="285">
        <v>8366</v>
      </c>
      <c r="J50" s="285">
        <v>13770</v>
      </c>
      <c r="K50" s="285">
        <v>112642.39</v>
      </c>
      <c r="L50" s="285">
        <v>208183.93</v>
      </c>
      <c r="M50" s="285">
        <v>16596.349999999999</v>
      </c>
      <c r="N50" s="285">
        <v>112842.66</v>
      </c>
      <c r="O50" s="285">
        <v>79689.42</v>
      </c>
      <c r="P50" s="285">
        <v>315521.49</v>
      </c>
      <c r="Q50" s="285">
        <v>895075</v>
      </c>
      <c r="R50" s="285">
        <v>174718</v>
      </c>
      <c r="S50" s="285">
        <v>173079</v>
      </c>
      <c r="T50" s="285">
        <v>125485</v>
      </c>
      <c r="U50" s="285">
        <v>113629.2</v>
      </c>
      <c r="V50" s="285">
        <v>100933.43</v>
      </c>
      <c r="W50" s="285">
        <v>50000</v>
      </c>
      <c r="X50" s="286">
        <f>SUM(D50:W50)</f>
        <v>2890743.1700000004</v>
      </c>
    </row>
    <row r="51" spans="1:24" ht="23.1" customHeight="1" x14ac:dyDescent="0.25">
      <c r="A51" s="31"/>
      <c r="B51" s="298" t="s">
        <v>197</v>
      </c>
      <c r="C51" s="190" t="s">
        <v>200</v>
      </c>
      <c r="D51" s="287">
        <v>0</v>
      </c>
      <c r="E51" s="287">
        <v>0</v>
      </c>
      <c r="F51" s="287">
        <v>0</v>
      </c>
      <c r="G51" s="287">
        <v>0</v>
      </c>
      <c r="H51" s="287">
        <v>0</v>
      </c>
      <c r="I51" s="287">
        <v>0</v>
      </c>
      <c r="J51" s="287">
        <v>0</v>
      </c>
      <c r="K51" s="287">
        <v>0</v>
      </c>
      <c r="L51" s="287">
        <v>0</v>
      </c>
      <c r="M51" s="287">
        <v>0</v>
      </c>
      <c r="N51" s="287">
        <v>0</v>
      </c>
      <c r="O51" s="287">
        <v>0</v>
      </c>
      <c r="P51" s="287">
        <v>0</v>
      </c>
      <c r="Q51" s="287">
        <v>0</v>
      </c>
      <c r="R51" s="287">
        <v>0</v>
      </c>
      <c r="S51" s="287">
        <v>0</v>
      </c>
      <c r="T51" s="287">
        <v>0</v>
      </c>
      <c r="U51" s="287">
        <v>0</v>
      </c>
      <c r="V51" s="287">
        <v>0</v>
      </c>
      <c r="W51" s="287">
        <v>0</v>
      </c>
      <c r="X51" s="288">
        <f>SUM(D51:W51)</f>
        <v>0</v>
      </c>
    </row>
    <row r="52" spans="1:24" ht="23.1" customHeight="1" x14ac:dyDescent="0.25">
      <c r="A52" s="31"/>
      <c r="B52" s="293" t="s">
        <v>217</v>
      </c>
      <c r="C52" s="294" t="s">
        <v>218</v>
      </c>
      <c r="D52" s="302"/>
      <c r="E52" s="302"/>
      <c r="F52" s="302"/>
      <c r="G52" s="302"/>
      <c r="H52" s="302"/>
      <c r="I52" s="302"/>
      <c r="J52" s="302"/>
      <c r="K52" s="302"/>
      <c r="L52" s="302"/>
      <c r="M52" s="302"/>
      <c r="N52" s="302"/>
      <c r="O52" s="302"/>
      <c r="P52" s="302"/>
      <c r="Q52" s="302"/>
      <c r="R52" s="302"/>
      <c r="S52" s="302"/>
      <c r="T52" s="302"/>
      <c r="U52" s="302"/>
      <c r="V52" s="302"/>
      <c r="W52" s="302"/>
      <c r="X52" s="303"/>
    </row>
    <row r="53" spans="1:24" ht="23.1" customHeight="1" x14ac:dyDescent="0.25">
      <c r="A53" s="32"/>
      <c r="B53" s="293">
        <v>1</v>
      </c>
      <c r="C53" s="294" t="s">
        <v>219</v>
      </c>
      <c r="D53" s="304"/>
      <c r="E53" s="304"/>
      <c r="F53" s="304"/>
      <c r="G53" s="304"/>
      <c r="H53" s="304"/>
      <c r="I53" s="304"/>
      <c r="J53" s="304"/>
      <c r="K53" s="304"/>
      <c r="L53" s="304"/>
      <c r="M53" s="304"/>
      <c r="N53" s="304"/>
      <c r="O53" s="304"/>
      <c r="P53" s="304"/>
      <c r="Q53" s="304"/>
      <c r="R53" s="304"/>
      <c r="S53" s="304"/>
      <c r="T53" s="304"/>
      <c r="U53" s="304"/>
      <c r="V53" s="304"/>
      <c r="W53" s="304"/>
      <c r="X53" s="305"/>
    </row>
    <row r="54" spans="1:24" ht="23.1" customHeight="1" x14ac:dyDescent="0.25">
      <c r="A54" s="34"/>
      <c r="B54" s="295" t="s">
        <v>191</v>
      </c>
      <c r="C54" s="280" t="s">
        <v>194</v>
      </c>
      <c r="D54" s="283">
        <v>0</v>
      </c>
      <c r="E54" s="283">
        <v>0</v>
      </c>
      <c r="F54" s="283">
        <v>0</v>
      </c>
      <c r="G54" s="283">
        <v>0</v>
      </c>
      <c r="H54" s="283">
        <v>0</v>
      </c>
      <c r="I54" s="283">
        <v>0</v>
      </c>
      <c r="J54" s="283">
        <v>0</v>
      </c>
      <c r="K54" s="283">
        <v>0</v>
      </c>
      <c r="L54" s="283">
        <v>0</v>
      </c>
      <c r="M54" s="283">
        <v>0</v>
      </c>
      <c r="N54" s="283">
        <v>0</v>
      </c>
      <c r="O54" s="283">
        <v>0</v>
      </c>
      <c r="P54" s="283">
        <v>0</v>
      </c>
      <c r="Q54" s="283">
        <v>0</v>
      </c>
      <c r="R54" s="283">
        <v>0</v>
      </c>
      <c r="S54" s="283">
        <v>0</v>
      </c>
      <c r="T54" s="283">
        <v>0</v>
      </c>
      <c r="U54" s="283">
        <v>0</v>
      </c>
      <c r="V54" s="283">
        <v>0</v>
      </c>
      <c r="W54" s="283">
        <v>0</v>
      </c>
      <c r="X54" s="284">
        <f>SUM(D54:W54)</f>
        <v>0</v>
      </c>
    </row>
    <row r="55" spans="1:24" ht="23.1" customHeight="1" x14ac:dyDescent="0.25">
      <c r="A55" s="31"/>
      <c r="B55" s="100" t="s">
        <v>193</v>
      </c>
      <c r="C55" s="101" t="s">
        <v>196</v>
      </c>
      <c r="D55" s="285">
        <v>0</v>
      </c>
      <c r="E55" s="285">
        <v>0</v>
      </c>
      <c r="F55" s="285">
        <v>0</v>
      </c>
      <c r="G55" s="285">
        <v>0</v>
      </c>
      <c r="H55" s="285">
        <v>0</v>
      </c>
      <c r="I55" s="285">
        <v>0</v>
      </c>
      <c r="J55" s="285">
        <v>0</v>
      </c>
      <c r="K55" s="285">
        <v>0</v>
      </c>
      <c r="L55" s="285">
        <v>0</v>
      </c>
      <c r="M55" s="285">
        <v>0</v>
      </c>
      <c r="N55" s="285">
        <v>0</v>
      </c>
      <c r="O55" s="285">
        <v>0</v>
      </c>
      <c r="P55" s="285">
        <v>0</v>
      </c>
      <c r="Q55" s="285">
        <v>0</v>
      </c>
      <c r="R55" s="285">
        <v>0</v>
      </c>
      <c r="S55" s="285">
        <v>0</v>
      </c>
      <c r="T55" s="285">
        <v>0</v>
      </c>
      <c r="U55" s="285">
        <v>0</v>
      </c>
      <c r="V55" s="285">
        <v>0</v>
      </c>
      <c r="W55" s="285">
        <v>0</v>
      </c>
      <c r="X55" s="286">
        <f>SUM(D55:W55)</f>
        <v>0</v>
      </c>
    </row>
    <row r="56" spans="1:24" ht="23.1" customHeight="1" x14ac:dyDescent="0.25">
      <c r="A56" s="31"/>
      <c r="B56" s="100" t="s">
        <v>195</v>
      </c>
      <c r="C56" s="101" t="s">
        <v>198</v>
      </c>
      <c r="D56" s="285">
        <v>0</v>
      </c>
      <c r="E56" s="285">
        <v>0</v>
      </c>
      <c r="F56" s="285">
        <v>0</v>
      </c>
      <c r="G56" s="285">
        <v>0</v>
      </c>
      <c r="H56" s="285">
        <v>0</v>
      </c>
      <c r="I56" s="285">
        <v>0</v>
      </c>
      <c r="J56" s="285">
        <v>0</v>
      </c>
      <c r="K56" s="285">
        <v>0</v>
      </c>
      <c r="L56" s="285">
        <v>0</v>
      </c>
      <c r="M56" s="285">
        <v>0</v>
      </c>
      <c r="N56" s="285">
        <v>0</v>
      </c>
      <c r="O56" s="285">
        <v>0</v>
      </c>
      <c r="P56" s="285">
        <v>0</v>
      </c>
      <c r="Q56" s="285">
        <v>0</v>
      </c>
      <c r="R56" s="285">
        <v>0</v>
      </c>
      <c r="S56" s="285">
        <v>0</v>
      </c>
      <c r="T56" s="285">
        <v>0</v>
      </c>
      <c r="U56" s="285">
        <v>0</v>
      </c>
      <c r="V56" s="285">
        <v>0</v>
      </c>
      <c r="W56" s="285">
        <v>0</v>
      </c>
      <c r="X56" s="286">
        <f>SUM(D56:W56)</f>
        <v>0</v>
      </c>
    </row>
    <row r="57" spans="1:24" ht="23.1" customHeight="1" x14ac:dyDescent="0.25">
      <c r="A57" s="35"/>
      <c r="B57" s="298" t="s">
        <v>197</v>
      </c>
      <c r="C57" s="190" t="s">
        <v>200</v>
      </c>
      <c r="D57" s="287">
        <v>0</v>
      </c>
      <c r="E57" s="287">
        <v>0</v>
      </c>
      <c r="F57" s="287">
        <v>0</v>
      </c>
      <c r="G57" s="287">
        <v>0</v>
      </c>
      <c r="H57" s="287">
        <v>0</v>
      </c>
      <c r="I57" s="287">
        <v>0</v>
      </c>
      <c r="J57" s="287">
        <v>0</v>
      </c>
      <c r="K57" s="287">
        <v>0</v>
      </c>
      <c r="L57" s="287">
        <v>0</v>
      </c>
      <c r="M57" s="287">
        <v>0</v>
      </c>
      <c r="N57" s="287">
        <v>0</v>
      </c>
      <c r="O57" s="287">
        <v>0</v>
      </c>
      <c r="P57" s="287">
        <v>0</v>
      </c>
      <c r="Q57" s="287">
        <v>0</v>
      </c>
      <c r="R57" s="287">
        <v>0</v>
      </c>
      <c r="S57" s="287">
        <v>0</v>
      </c>
      <c r="T57" s="287">
        <v>0</v>
      </c>
      <c r="U57" s="287">
        <v>0</v>
      </c>
      <c r="V57" s="287">
        <v>0</v>
      </c>
      <c r="W57" s="287">
        <v>0</v>
      </c>
      <c r="X57" s="288">
        <f>SUM(D57:W57)</f>
        <v>0</v>
      </c>
    </row>
    <row r="58" spans="1:24" ht="23.1" customHeight="1" x14ac:dyDescent="0.25">
      <c r="A58" s="31"/>
      <c r="B58" s="293">
        <v>2</v>
      </c>
      <c r="C58" s="294" t="s">
        <v>220</v>
      </c>
      <c r="D58" s="300"/>
      <c r="E58" s="300"/>
      <c r="F58" s="300"/>
      <c r="G58" s="300"/>
      <c r="H58" s="300"/>
      <c r="I58" s="300"/>
      <c r="J58" s="300"/>
      <c r="K58" s="300"/>
      <c r="L58" s="300"/>
      <c r="M58" s="300"/>
      <c r="N58" s="300"/>
      <c r="O58" s="300"/>
      <c r="P58" s="300"/>
      <c r="Q58" s="300"/>
      <c r="R58" s="300"/>
      <c r="S58" s="300"/>
      <c r="T58" s="300"/>
      <c r="U58" s="300"/>
      <c r="V58" s="300"/>
      <c r="W58" s="300"/>
      <c r="X58" s="301"/>
    </row>
    <row r="59" spans="1:24" ht="23.1" customHeight="1" x14ac:dyDescent="0.25">
      <c r="A59" s="31"/>
      <c r="B59" s="295" t="s">
        <v>191</v>
      </c>
      <c r="C59" s="280" t="s">
        <v>194</v>
      </c>
      <c r="D59" s="283">
        <v>0</v>
      </c>
      <c r="E59" s="283">
        <v>0</v>
      </c>
      <c r="F59" s="283">
        <v>0</v>
      </c>
      <c r="G59" s="283">
        <v>0</v>
      </c>
      <c r="H59" s="283">
        <v>0</v>
      </c>
      <c r="I59" s="283">
        <v>0</v>
      </c>
      <c r="J59" s="283">
        <v>0</v>
      </c>
      <c r="K59" s="283">
        <v>0</v>
      </c>
      <c r="L59" s="283">
        <v>0</v>
      </c>
      <c r="M59" s="283">
        <v>0</v>
      </c>
      <c r="N59" s="283">
        <v>0</v>
      </c>
      <c r="O59" s="283">
        <v>0</v>
      </c>
      <c r="P59" s="283">
        <v>0</v>
      </c>
      <c r="Q59" s="283">
        <v>0</v>
      </c>
      <c r="R59" s="283">
        <v>0</v>
      </c>
      <c r="S59" s="283">
        <v>0</v>
      </c>
      <c r="T59" s="283">
        <v>0</v>
      </c>
      <c r="U59" s="283">
        <v>0</v>
      </c>
      <c r="V59" s="283">
        <v>0</v>
      </c>
      <c r="W59" s="283">
        <v>0</v>
      </c>
      <c r="X59" s="284">
        <f>SUM(D59:W59)</f>
        <v>0</v>
      </c>
    </row>
    <row r="60" spans="1:24" ht="23.1" customHeight="1" x14ac:dyDescent="0.25">
      <c r="A60" s="32"/>
      <c r="B60" s="100" t="s">
        <v>193</v>
      </c>
      <c r="C60" s="101" t="s">
        <v>196</v>
      </c>
      <c r="D60" s="285">
        <v>0</v>
      </c>
      <c r="E60" s="285">
        <v>0</v>
      </c>
      <c r="F60" s="285">
        <v>0</v>
      </c>
      <c r="G60" s="285">
        <v>0</v>
      </c>
      <c r="H60" s="285">
        <v>0</v>
      </c>
      <c r="I60" s="285">
        <v>0</v>
      </c>
      <c r="J60" s="285">
        <v>0</v>
      </c>
      <c r="K60" s="285">
        <v>0</v>
      </c>
      <c r="L60" s="285">
        <v>0</v>
      </c>
      <c r="M60" s="285">
        <v>0</v>
      </c>
      <c r="N60" s="285">
        <v>0</v>
      </c>
      <c r="O60" s="285">
        <v>0</v>
      </c>
      <c r="P60" s="285">
        <v>0</v>
      </c>
      <c r="Q60" s="285">
        <v>0</v>
      </c>
      <c r="R60" s="285">
        <v>0</v>
      </c>
      <c r="S60" s="285">
        <v>0</v>
      </c>
      <c r="T60" s="285">
        <v>0</v>
      </c>
      <c r="U60" s="285">
        <v>0</v>
      </c>
      <c r="V60" s="285">
        <v>0</v>
      </c>
      <c r="W60" s="285">
        <v>0</v>
      </c>
      <c r="X60" s="286">
        <f>SUM(D60:W60)</f>
        <v>0</v>
      </c>
    </row>
    <row r="61" spans="1:24" ht="23.1" customHeight="1" x14ac:dyDescent="0.25">
      <c r="A61" s="35"/>
      <c r="B61" s="100" t="s">
        <v>195</v>
      </c>
      <c r="C61" s="101" t="s">
        <v>198</v>
      </c>
      <c r="D61" s="285">
        <v>0</v>
      </c>
      <c r="E61" s="285">
        <v>0</v>
      </c>
      <c r="F61" s="285">
        <v>0</v>
      </c>
      <c r="G61" s="285">
        <v>0</v>
      </c>
      <c r="H61" s="285">
        <v>0</v>
      </c>
      <c r="I61" s="285">
        <v>0</v>
      </c>
      <c r="J61" s="285">
        <v>0</v>
      </c>
      <c r="K61" s="285">
        <v>0</v>
      </c>
      <c r="L61" s="285">
        <v>0</v>
      </c>
      <c r="M61" s="285">
        <v>0</v>
      </c>
      <c r="N61" s="285">
        <v>0</v>
      </c>
      <c r="O61" s="285">
        <v>0</v>
      </c>
      <c r="P61" s="285">
        <v>0</v>
      </c>
      <c r="Q61" s="285">
        <v>0</v>
      </c>
      <c r="R61" s="285">
        <v>0</v>
      </c>
      <c r="S61" s="285">
        <v>0</v>
      </c>
      <c r="T61" s="285">
        <v>0</v>
      </c>
      <c r="U61" s="285">
        <v>0</v>
      </c>
      <c r="V61" s="285">
        <v>0</v>
      </c>
      <c r="W61" s="285">
        <v>0</v>
      </c>
      <c r="X61" s="286">
        <f>SUM(D61:W61)</f>
        <v>0</v>
      </c>
    </row>
    <row r="62" spans="1:24" ht="23.1" customHeight="1" x14ac:dyDescent="0.25">
      <c r="A62" s="31"/>
      <c r="B62" s="298" t="s">
        <v>197</v>
      </c>
      <c r="C62" s="190" t="s">
        <v>200</v>
      </c>
      <c r="D62" s="287">
        <v>0</v>
      </c>
      <c r="E62" s="287">
        <v>0</v>
      </c>
      <c r="F62" s="287">
        <v>0</v>
      </c>
      <c r="G62" s="287">
        <v>0</v>
      </c>
      <c r="H62" s="287">
        <v>0</v>
      </c>
      <c r="I62" s="287">
        <v>0</v>
      </c>
      <c r="J62" s="287">
        <v>0</v>
      </c>
      <c r="K62" s="287">
        <v>0</v>
      </c>
      <c r="L62" s="287">
        <v>0</v>
      </c>
      <c r="M62" s="287">
        <v>0</v>
      </c>
      <c r="N62" s="287">
        <v>0</v>
      </c>
      <c r="O62" s="287">
        <v>0</v>
      </c>
      <c r="P62" s="287">
        <v>0</v>
      </c>
      <c r="Q62" s="287">
        <v>0</v>
      </c>
      <c r="R62" s="287">
        <v>0</v>
      </c>
      <c r="S62" s="287">
        <v>0</v>
      </c>
      <c r="T62" s="287">
        <v>0</v>
      </c>
      <c r="U62" s="287">
        <v>0</v>
      </c>
      <c r="V62" s="287">
        <v>0</v>
      </c>
      <c r="W62" s="287">
        <v>0</v>
      </c>
      <c r="X62" s="288">
        <f>SUM(D62:W62)</f>
        <v>0</v>
      </c>
    </row>
    <row r="63" spans="1:24" ht="23.1" customHeight="1" x14ac:dyDescent="0.25">
      <c r="A63" s="31"/>
      <c r="B63" s="293" t="s">
        <v>221</v>
      </c>
      <c r="C63" s="294" t="s">
        <v>222</v>
      </c>
      <c r="D63" s="300"/>
      <c r="E63" s="300"/>
      <c r="F63" s="300"/>
      <c r="G63" s="300"/>
      <c r="H63" s="300"/>
      <c r="I63" s="300"/>
      <c r="J63" s="300"/>
      <c r="K63" s="300"/>
      <c r="L63" s="300"/>
      <c r="M63" s="300"/>
      <c r="N63" s="300"/>
      <c r="O63" s="300"/>
      <c r="P63" s="300"/>
      <c r="Q63" s="300"/>
      <c r="R63" s="300"/>
      <c r="S63" s="300"/>
      <c r="T63" s="300"/>
      <c r="U63" s="300"/>
      <c r="V63" s="300"/>
      <c r="W63" s="300"/>
      <c r="X63" s="301"/>
    </row>
    <row r="64" spans="1:24" ht="23.1" customHeight="1" x14ac:dyDescent="0.25">
      <c r="A64" s="31"/>
      <c r="B64" s="295" t="s">
        <v>191</v>
      </c>
      <c r="C64" s="280" t="s">
        <v>194</v>
      </c>
      <c r="D64" s="283">
        <v>79189</v>
      </c>
      <c r="E64" s="283">
        <v>70072</v>
      </c>
      <c r="F64" s="283">
        <v>38480</v>
      </c>
      <c r="G64" s="283">
        <v>25730</v>
      </c>
      <c r="H64" s="283">
        <v>78205.460000000006</v>
      </c>
      <c r="I64" s="283">
        <v>28986.47</v>
      </c>
      <c r="J64" s="283">
        <v>14146.12</v>
      </c>
      <c r="K64" s="283">
        <v>13878.37</v>
      </c>
      <c r="L64" s="283">
        <v>199270.23</v>
      </c>
      <c r="M64" s="283">
        <v>56941.64</v>
      </c>
      <c r="N64" s="283">
        <v>21127</v>
      </c>
      <c r="O64" s="283">
        <v>56668.15</v>
      </c>
      <c r="P64" s="283">
        <v>35635.39</v>
      </c>
      <c r="Q64" s="283">
        <v>176510</v>
      </c>
      <c r="R64" s="283">
        <v>123163</v>
      </c>
      <c r="S64" s="283">
        <v>455199</v>
      </c>
      <c r="T64" s="283">
        <v>193734</v>
      </c>
      <c r="U64" s="283">
        <v>41221.699999999997</v>
      </c>
      <c r="V64" s="283">
        <v>45657.96</v>
      </c>
      <c r="W64" s="283">
        <v>100000</v>
      </c>
      <c r="X64" s="284">
        <f>SUM(D64:W64)</f>
        <v>1853815.49</v>
      </c>
    </row>
    <row r="65" spans="1:24" ht="23.1" customHeight="1" x14ac:dyDescent="0.25">
      <c r="A65" s="31"/>
      <c r="B65" s="100" t="s">
        <v>193</v>
      </c>
      <c r="C65" s="101" t="s">
        <v>196</v>
      </c>
      <c r="D65" s="285">
        <v>0</v>
      </c>
      <c r="E65" s="285">
        <v>12147</v>
      </c>
      <c r="F65" s="285">
        <v>2486</v>
      </c>
      <c r="G65" s="285">
        <v>373931.3</v>
      </c>
      <c r="H65" s="285">
        <v>1647</v>
      </c>
      <c r="I65" s="285">
        <v>8366</v>
      </c>
      <c r="J65" s="285">
        <v>13770</v>
      </c>
      <c r="K65" s="285">
        <v>112642.39</v>
      </c>
      <c r="L65" s="285">
        <v>208183.93</v>
      </c>
      <c r="M65" s="285">
        <v>16596.349999999999</v>
      </c>
      <c r="N65" s="285">
        <v>112842.66</v>
      </c>
      <c r="O65" s="285">
        <v>79689.42</v>
      </c>
      <c r="P65" s="285">
        <v>315521.49</v>
      </c>
      <c r="Q65" s="285">
        <v>895075</v>
      </c>
      <c r="R65" s="285">
        <v>174718</v>
      </c>
      <c r="S65" s="285">
        <v>210511</v>
      </c>
      <c r="T65" s="285">
        <v>125485</v>
      </c>
      <c r="U65" s="285">
        <v>113629.2</v>
      </c>
      <c r="V65" s="285">
        <v>100933.43</v>
      </c>
      <c r="W65" s="285">
        <v>50000</v>
      </c>
      <c r="X65" s="286">
        <f>SUM(D65:W65)</f>
        <v>2928175.1700000004</v>
      </c>
    </row>
    <row r="66" spans="1:24" ht="23.1" customHeight="1" x14ac:dyDescent="0.25">
      <c r="A66" s="35"/>
      <c r="B66" s="100" t="s">
        <v>195</v>
      </c>
      <c r="C66" s="101" t="s">
        <v>198</v>
      </c>
      <c r="D66" s="285">
        <v>0</v>
      </c>
      <c r="E66" s="285">
        <v>12147</v>
      </c>
      <c r="F66" s="285">
        <v>2486</v>
      </c>
      <c r="G66" s="285">
        <v>373931.3</v>
      </c>
      <c r="H66" s="285">
        <v>1647</v>
      </c>
      <c r="I66" s="285">
        <v>8366</v>
      </c>
      <c r="J66" s="285">
        <v>13770</v>
      </c>
      <c r="K66" s="285">
        <v>112642.39</v>
      </c>
      <c r="L66" s="285">
        <v>208183.93</v>
      </c>
      <c r="M66" s="285">
        <v>16596.349999999999</v>
      </c>
      <c r="N66" s="285">
        <v>112842.66</v>
      </c>
      <c r="O66" s="285">
        <v>79689.42</v>
      </c>
      <c r="P66" s="285">
        <v>315521.49</v>
      </c>
      <c r="Q66" s="285">
        <v>895075</v>
      </c>
      <c r="R66" s="285">
        <v>174718</v>
      </c>
      <c r="S66" s="285">
        <v>210511</v>
      </c>
      <c r="T66" s="285">
        <v>125485</v>
      </c>
      <c r="U66" s="285">
        <v>113629.2</v>
      </c>
      <c r="V66" s="285">
        <v>100933.43</v>
      </c>
      <c r="W66" s="285">
        <v>50000</v>
      </c>
      <c r="X66" s="286">
        <f>SUM(D66:W66)</f>
        <v>2928175.1700000004</v>
      </c>
    </row>
    <row r="67" spans="1:24" ht="23.1" customHeight="1" x14ac:dyDescent="0.25">
      <c r="A67" s="31"/>
      <c r="B67" s="298" t="s">
        <v>197</v>
      </c>
      <c r="C67" s="190" t="s">
        <v>200</v>
      </c>
      <c r="D67" s="287">
        <v>0</v>
      </c>
      <c r="E67" s="287">
        <v>0</v>
      </c>
      <c r="F67" s="287">
        <v>0</v>
      </c>
      <c r="G67" s="287">
        <v>0</v>
      </c>
      <c r="H67" s="287">
        <v>0</v>
      </c>
      <c r="I67" s="287">
        <v>0</v>
      </c>
      <c r="J67" s="287">
        <v>0</v>
      </c>
      <c r="K67" s="287">
        <v>0</v>
      </c>
      <c r="L67" s="287">
        <v>0</v>
      </c>
      <c r="M67" s="287">
        <v>0</v>
      </c>
      <c r="N67" s="287">
        <v>0</v>
      </c>
      <c r="O67" s="287">
        <v>0</v>
      </c>
      <c r="P67" s="287">
        <v>0</v>
      </c>
      <c r="Q67" s="287">
        <v>0</v>
      </c>
      <c r="R67" s="287">
        <v>0</v>
      </c>
      <c r="S67" s="287">
        <v>0</v>
      </c>
      <c r="T67" s="287">
        <v>0</v>
      </c>
      <c r="U67" s="287">
        <v>0</v>
      </c>
      <c r="V67" s="287">
        <v>0</v>
      </c>
      <c r="W67" s="287">
        <v>0</v>
      </c>
      <c r="X67" s="288">
        <f>SUM(D67:W67)</f>
        <v>0</v>
      </c>
    </row>
    <row r="68" spans="1:24" ht="23.1" customHeight="1" x14ac:dyDescent="0.25">
      <c r="A68" s="31"/>
      <c r="B68" s="293" t="s">
        <v>223</v>
      </c>
      <c r="C68" s="294" t="s">
        <v>224</v>
      </c>
      <c r="D68" s="302"/>
      <c r="E68" s="302"/>
      <c r="F68" s="302"/>
      <c r="G68" s="302"/>
      <c r="H68" s="302"/>
      <c r="I68" s="302"/>
      <c r="J68" s="302"/>
      <c r="K68" s="302"/>
      <c r="L68" s="302"/>
      <c r="M68" s="302"/>
      <c r="N68" s="302"/>
      <c r="O68" s="302"/>
      <c r="P68" s="302"/>
      <c r="Q68" s="302"/>
      <c r="R68" s="302"/>
      <c r="S68" s="302"/>
      <c r="T68" s="302"/>
      <c r="U68" s="302"/>
      <c r="V68" s="302"/>
      <c r="W68" s="302"/>
      <c r="X68" s="303"/>
    </row>
    <row r="69" spans="1:24" ht="23.1" customHeight="1" x14ac:dyDescent="0.25">
      <c r="A69" s="36"/>
      <c r="B69" s="293">
        <v>1</v>
      </c>
      <c r="C69" s="294" t="s">
        <v>225</v>
      </c>
      <c r="D69" s="304"/>
      <c r="E69" s="304"/>
      <c r="F69" s="304"/>
      <c r="G69" s="304"/>
      <c r="H69" s="304"/>
      <c r="I69" s="304"/>
      <c r="J69" s="304"/>
      <c r="K69" s="304"/>
      <c r="L69" s="304"/>
      <c r="M69" s="304"/>
      <c r="N69" s="304"/>
      <c r="O69" s="304"/>
      <c r="P69" s="304"/>
      <c r="Q69" s="304"/>
      <c r="R69" s="304"/>
      <c r="S69" s="304"/>
      <c r="T69" s="304"/>
      <c r="U69" s="304"/>
      <c r="V69" s="304"/>
      <c r="W69" s="304"/>
      <c r="X69" s="305"/>
    </row>
    <row r="70" spans="1:24" ht="23.1" customHeight="1" x14ac:dyDescent="0.25">
      <c r="A70" s="35"/>
      <c r="B70" s="279" t="s">
        <v>191</v>
      </c>
      <c r="C70" s="280" t="s">
        <v>194</v>
      </c>
      <c r="D70" s="283">
        <v>0</v>
      </c>
      <c r="E70" s="283">
        <v>0</v>
      </c>
      <c r="F70" s="283">
        <v>0</v>
      </c>
      <c r="G70" s="283">
        <v>0</v>
      </c>
      <c r="H70" s="283">
        <v>0</v>
      </c>
      <c r="I70" s="283">
        <v>0</v>
      </c>
      <c r="J70" s="283">
        <v>0</v>
      </c>
      <c r="K70" s="283">
        <v>0</v>
      </c>
      <c r="L70" s="283">
        <v>0</v>
      </c>
      <c r="M70" s="283">
        <v>0</v>
      </c>
      <c r="N70" s="283">
        <v>0</v>
      </c>
      <c r="O70" s="283">
        <v>0</v>
      </c>
      <c r="P70" s="283">
        <v>0</v>
      </c>
      <c r="Q70" s="283">
        <v>0</v>
      </c>
      <c r="R70" s="283">
        <v>0</v>
      </c>
      <c r="S70" s="283">
        <v>0</v>
      </c>
      <c r="T70" s="283">
        <v>0</v>
      </c>
      <c r="U70" s="283">
        <v>0</v>
      </c>
      <c r="V70" s="283">
        <v>0</v>
      </c>
      <c r="W70" s="283">
        <v>0</v>
      </c>
      <c r="X70" s="284">
        <f>SUM(D70:W70)</f>
        <v>0</v>
      </c>
    </row>
    <row r="71" spans="1:24" ht="23.1" customHeight="1" x14ac:dyDescent="0.25">
      <c r="A71" s="35"/>
      <c r="B71" s="102" t="s">
        <v>193</v>
      </c>
      <c r="C71" s="101" t="s">
        <v>196</v>
      </c>
      <c r="D71" s="285">
        <v>0</v>
      </c>
      <c r="E71" s="285">
        <v>0</v>
      </c>
      <c r="F71" s="285">
        <v>0</v>
      </c>
      <c r="G71" s="285">
        <v>0</v>
      </c>
      <c r="H71" s="285">
        <v>0</v>
      </c>
      <c r="I71" s="285">
        <v>0</v>
      </c>
      <c r="J71" s="285">
        <v>0</v>
      </c>
      <c r="K71" s="285">
        <v>0</v>
      </c>
      <c r="L71" s="285">
        <v>0</v>
      </c>
      <c r="M71" s="285">
        <v>0</v>
      </c>
      <c r="N71" s="285">
        <v>0</v>
      </c>
      <c r="O71" s="285">
        <v>0</v>
      </c>
      <c r="P71" s="285">
        <v>0</v>
      </c>
      <c r="Q71" s="285">
        <v>0</v>
      </c>
      <c r="R71" s="285">
        <v>0</v>
      </c>
      <c r="S71" s="285">
        <v>0</v>
      </c>
      <c r="T71" s="285">
        <v>0</v>
      </c>
      <c r="U71" s="285">
        <v>0</v>
      </c>
      <c r="V71" s="285">
        <v>0</v>
      </c>
      <c r="W71" s="285">
        <v>0</v>
      </c>
      <c r="X71" s="286">
        <f>SUM(D71:W71)</f>
        <v>0</v>
      </c>
    </row>
    <row r="72" spans="1:24" ht="23.1" customHeight="1" x14ac:dyDescent="0.25">
      <c r="A72" s="35"/>
      <c r="B72" s="102" t="s">
        <v>195</v>
      </c>
      <c r="C72" s="101" t="s">
        <v>198</v>
      </c>
      <c r="D72" s="285">
        <v>0</v>
      </c>
      <c r="E72" s="285">
        <v>0</v>
      </c>
      <c r="F72" s="285">
        <v>0</v>
      </c>
      <c r="G72" s="285">
        <v>0</v>
      </c>
      <c r="H72" s="285">
        <v>0</v>
      </c>
      <c r="I72" s="285">
        <v>0</v>
      </c>
      <c r="J72" s="285">
        <v>0</v>
      </c>
      <c r="K72" s="285">
        <v>0</v>
      </c>
      <c r="L72" s="285">
        <v>0</v>
      </c>
      <c r="M72" s="285">
        <v>0</v>
      </c>
      <c r="N72" s="285">
        <v>0</v>
      </c>
      <c r="O72" s="285">
        <v>0</v>
      </c>
      <c r="P72" s="285">
        <v>0</v>
      </c>
      <c r="Q72" s="285">
        <v>0</v>
      </c>
      <c r="R72" s="285">
        <v>0</v>
      </c>
      <c r="S72" s="285">
        <v>0</v>
      </c>
      <c r="T72" s="285">
        <v>0</v>
      </c>
      <c r="U72" s="285">
        <v>0</v>
      </c>
      <c r="V72" s="285">
        <v>0</v>
      </c>
      <c r="W72" s="285">
        <v>0</v>
      </c>
      <c r="X72" s="286">
        <f>SUM(D72:W72)</f>
        <v>0</v>
      </c>
    </row>
    <row r="73" spans="1:24" ht="23.1" customHeight="1" x14ac:dyDescent="0.25">
      <c r="A73" s="31"/>
      <c r="B73" s="189" t="s">
        <v>197</v>
      </c>
      <c r="C73" s="190" t="s">
        <v>200</v>
      </c>
      <c r="D73" s="287">
        <v>0</v>
      </c>
      <c r="E73" s="287">
        <v>0</v>
      </c>
      <c r="F73" s="287">
        <v>0</v>
      </c>
      <c r="G73" s="287">
        <v>0</v>
      </c>
      <c r="H73" s="287">
        <v>0</v>
      </c>
      <c r="I73" s="287">
        <v>0</v>
      </c>
      <c r="J73" s="287">
        <v>0</v>
      </c>
      <c r="K73" s="287">
        <v>0</v>
      </c>
      <c r="L73" s="287">
        <v>0</v>
      </c>
      <c r="M73" s="287">
        <v>0</v>
      </c>
      <c r="N73" s="287">
        <v>0</v>
      </c>
      <c r="O73" s="287">
        <v>0</v>
      </c>
      <c r="P73" s="287">
        <v>0</v>
      </c>
      <c r="Q73" s="287">
        <v>0</v>
      </c>
      <c r="R73" s="287">
        <v>0</v>
      </c>
      <c r="S73" s="287">
        <v>0</v>
      </c>
      <c r="T73" s="287">
        <v>0</v>
      </c>
      <c r="U73" s="287">
        <v>0</v>
      </c>
      <c r="V73" s="287">
        <v>0</v>
      </c>
      <c r="W73" s="287">
        <v>0</v>
      </c>
      <c r="X73" s="288">
        <f>SUM(D73:W73)</f>
        <v>0</v>
      </c>
    </row>
    <row r="74" spans="1:24" ht="23.1" customHeight="1" x14ac:dyDescent="0.25">
      <c r="A74" s="31"/>
      <c r="B74" s="293">
        <v>2</v>
      </c>
      <c r="C74" s="294" t="s">
        <v>220</v>
      </c>
      <c r="D74" s="300"/>
      <c r="E74" s="300"/>
      <c r="F74" s="300"/>
      <c r="G74" s="300"/>
      <c r="H74" s="300"/>
      <c r="I74" s="300"/>
      <c r="J74" s="300"/>
      <c r="K74" s="300"/>
      <c r="L74" s="300"/>
      <c r="M74" s="300"/>
      <c r="N74" s="300"/>
      <c r="O74" s="300"/>
      <c r="P74" s="300"/>
      <c r="Q74" s="300"/>
      <c r="R74" s="300"/>
      <c r="S74" s="300"/>
      <c r="T74" s="300"/>
      <c r="U74" s="300"/>
      <c r="V74" s="300"/>
      <c r="W74" s="300"/>
      <c r="X74" s="301"/>
    </row>
    <row r="75" spans="1:24" ht="23.1" customHeight="1" x14ac:dyDescent="0.25">
      <c r="A75" s="31"/>
      <c r="B75" s="279" t="s">
        <v>191</v>
      </c>
      <c r="C75" s="280" t="s">
        <v>194</v>
      </c>
      <c r="D75" s="283">
        <v>0</v>
      </c>
      <c r="E75" s="283">
        <v>0</v>
      </c>
      <c r="F75" s="283">
        <v>0</v>
      </c>
      <c r="G75" s="283">
        <v>0</v>
      </c>
      <c r="H75" s="283">
        <v>0</v>
      </c>
      <c r="I75" s="283">
        <v>0</v>
      </c>
      <c r="J75" s="283">
        <v>0</v>
      </c>
      <c r="K75" s="283">
        <v>0</v>
      </c>
      <c r="L75" s="283">
        <v>0</v>
      </c>
      <c r="M75" s="283">
        <v>0</v>
      </c>
      <c r="N75" s="283">
        <v>0</v>
      </c>
      <c r="O75" s="283">
        <v>0</v>
      </c>
      <c r="P75" s="283">
        <v>0</v>
      </c>
      <c r="Q75" s="283">
        <v>0</v>
      </c>
      <c r="R75" s="283">
        <v>0</v>
      </c>
      <c r="S75" s="283">
        <v>0</v>
      </c>
      <c r="T75" s="283">
        <v>0</v>
      </c>
      <c r="U75" s="283">
        <v>0</v>
      </c>
      <c r="V75" s="283">
        <v>0</v>
      </c>
      <c r="W75" s="283">
        <v>0</v>
      </c>
      <c r="X75" s="284">
        <f>SUM(D75:W75)</f>
        <v>0</v>
      </c>
    </row>
    <row r="76" spans="1:24" ht="23.1" customHeight="1" x14ac:dyDescent="0.25">
      <c r="A76" s="35"/>
      <c r="B76" s="102" t="s">
        <v>193</v>
      </c>
      <c r="C76" s="101" t="s">
        <v>196</v>
      </c>
      <c r="D76" s="285">
        <v>0</v>
      </c>
      <c r="E76" s="285">
        <v>0</v>
      </c>
      <c r="F76" s="285">
        <v>0</v>
      </c>
      <c r="G76" s="285">
        <v>0</v>
      </c>
      <c r="H76" s="285">
        <v>0</v>
      </c>
      <c r="I76" s="285">
        <v>0</v>
      </c>
      <c r="J76" s="285">
        <v>0</v>
      </c>
      <c r="K76" s="285">
        <v>0</v>
      </c>
      <c r="L76" s="285">
        <v>0</v>
      </c>
      <c r="M76" s="285">
        <v>0</v>
      </c>
      <c r="N76" s="285">
        <v>0</v>
      </c>
      <c r="O76" s="285">
        <v>0</v>
      </c>
      <c r="P76" s="285">
        <v>0</v>
      </c>
      <c r="Q76" s="285">
        <v>0</v>
      </c>
      <c r="R76" s="285">
        <v>0</v>
      </c>
      <c r="S76" s="285">
        <v>0</v>
      </c>
      <c r="T76" s="285">
        <v>0</v>
      </c>
      <c r="U76" s="285">
        <v>0</v>
      </c>
      <c r="V76" s="285">
        <v>0</v>
      </c>
      <c r="W76" s="285">
        <v>0</v>
      </c>
      <c r="X76" s="286">
        <f>SUM(D76:W76)</f>
        <v>0</v>
      </c>
    </row>
    <row r="77" spans="1:24" ht="23.1" customHeight="1" x14ac:dyDescent="0.25">
      <c r="A77" s="31"/>
      <c r="B77" s="102" t="s">
        <v>195</v>
      </c>
      <c r="C77" s="101" t="s">
        <v>198</v>
      </c>
      <c r="D77" s="285">
        <v>0</v>
      </c>
      <c r="E77" s="285">
        <v>0</v>
      </c>
      <c r="F77" s="285">
        <v>0</v>
      </c>
      <c r="G77" s="285">
        <v>0</v>
      </c>
      <c r="H77" s="285">
        <v>0</v>
      </c>
      <c r="I77" s="285">
        <v>0</v>
      </c>
      <c r="J77" s="285">
        <v>0</v>
      </c>
      <c r="K77" s="285">
        <v>0</v>
      </c>
      <c r="L77" s="285">
        <v>0</v>
      </c>
      <c r="M77" s="285">
        <v>0</v>
      </c>
      <c r="N77" s="285">
        <v>0</v>
      </c>
      <c r="O77" s="285">
        <v>0</v>
      </c>
      <c r="P77" s="285">
        <v>0</v>
      </c>
      <c r="Q77" s="285">
        <v>0</v>
      </c>
      <c r="R77" s="285">
        <v>0</v>
      </c>
      <c r="S77" s="285">
        <v>0</v>
      </c>
      <c r="T77" s="285">
        <v>0</v>
      </c>
      <c r="U77" s="285">
        <v>0</v>
      </c>
      <c r="V77" s="285">
        <v>0</v>
      </c>
      <c r="W77" s="285">
        <v>0</v>
      </c>
      <c r="X77" s="286">
        <f>SUM(D77:W77)</f>
        <v>0</v>
      </c>
    </row>
    <row r="78" spans="1:24" ht="23.1" customHeight="1" x14ac:dyDescent="0.25">
      <c r="A78" s="31"/>
      <c r="B78" s="189" t="s">
        <v>197</v>
      </c>
      <c r="C78" s="190" t="s">
        <v>200</v>
      </c>
      <c r="D78" s="287">
        <v>0</v>
      </c>
      <c r="E78" s="287">
        <v>0</v>
      </c>
      <c r="F78" s="287">
        <v>0</v>
      </c>
      <c r="G78" s="287">
        <v>0</v>
      </c>
      <c r="H78" s="287">
        <v>0</v>
      </c>
      <c r="I78" s="287">
        <v>0</v>
      </c>
      <c r="J78" s="287">
        <v>0</v>
      </c>
      <c r="K78" s="287">
        <v>0</v>
      </c>
      <c r="L78" s="287">
        <v>0</v>
      </c>
      <c r="M78" s="287">
        <v>0</v>
      </c>
      <c r="N78" s="287">
        <v>0</v>
      </c>
      <c r="O78" s="287">
        <v>0</v>
      </c>
      <c r="P78" s="287">
        <v>0</v>
      </c>
      <c r="Q78" s="287">
        <v>0</v>
      </c>
      <c r="R78" s="287">
        <v>0</v>
      </c>
      <c r="S78" s="287">
        <v>0</v>
      </c>
      <c r="T78" s="287">
        <v>0</v>
      </c>
      <c r="U78" s="287">
        <v>0</v>
      </c>
      <c r="V78" s="287">
        <v>0</v>
      </c>
      <c r="W78" s="287">
        <v>0</v>
      </c>
      <c r="X78" s="288">
        <f>SUM(D78:W78)</f>
        <v>0</v>
      </c>
    </row>
    <row r="79" spans="1:24" ht="18.75" x14ac:dyDescent="0.2">
      <c r="A79" s="31"/>
      <c r="B79" s="491" t="s">
        <v>226</v>
      </c>
      <c r="C79" s="492"/>
      <c r="D79" s="306"/>
      <c r="E79" s="307"/>
    </row>
    <row r="80" spans="1:24" ht="39" customHeight="1" x14ac:dyDescent="0.25">
      <c r="A80" s="35"/>
      <c r="B80" s="293">
        <v>1</v>
      </c>
      <c r="C80" s="282" t="s">
        <v>227</v>
      </c>
      <c r="D80" s="308"/>
      <c r="E80" s="308"/>
      <c r="F80" s="308"/>
      <c r="G80" s="308"/>
      <c r="H80" s="308"/>
      <c r="I80" s="308"/>
      <c r="J80" s="308"/>
      <c r="K80" s="308"/>
      <c r="L80" s="308"/>
      <c r="M80" s="308"/>
      <c r="N80" s="308"/>
      <c r="O80" s="308"/>
      <c r="P80" s="308"/>
      <c r="Q80" s="308"/>
      <c r="R80" s="308"/>
      <c r="S80" s="308"/>
      <c r="T80" s="308"/>
      <c r="U80" s="308"/>
      <c r="V80" s="308"/>
      <c r="W80" s="308"/>
      <c r="X80" s="305"/>
    </row>
    <row r="81" spans="1:24" ht="23.1" customHeight="1" x14ac:dyDescent="0.25">
      <c r="A81" s="31"/>
      <c r="B81" s="365" t="s">
        <v>191</v>
      </c>
      <c r="C81" s="368" t="s">
        <v>228</v>
      </c>
      <c r="D81" s="309"/>
      <c r="E81" s="309">
        <v>0</v>
      </c>
      <c r="F81" s="309"/>
      <c r="G81" s="309">
        <v>0</v>
      </c>
      <c r="H81" s="309"/>
      <c r="I81" s="309"/>
      <c r="J81" s="309"/>
      <c r="K81" s="309"/>
      <c r="L81" s="309"/>
      <c r="M81" s="309"/>
      <c r="N81" s="309"/>
      <c r="O81" s="309"/>
      <c r="P81" s="309"/>
      <c r="Q81" s="309"/>
      <c r="R81" s="309">
        <v>0</v>
      </c>
      <c r="S81" s="309">
        <v>0</v>
      </c>
      <c r="T81" s="309">
        <v>0</v>
      </c>
      <c r="U81" s="309">
        <v>0</v>
      </c>
      <c r="V81" s="309"/>
      <c r="W81" s="309"/>
      <c r="X81" s="284">
        <f>SUM(D81:W81)</f>
        <v>0</v>
      </c>
    </row>
    <row r="82" spans="1:24" ht="23.1" customHeight="1" x14ac:dyDescent="0.25">
      <c r="A82" s="31"/>
      <c r="B82" s="363" t="s">
        <v>193</v>
      </c>
      <c r="C82" s="367" t="s">
        <v>229</v>
      </c>
      <c r="D82" s="310"/>
      <c r="E82" s="310">
        <v>0</v>
      </c>
      <c r="F82" s="310"/>
      <c r="G82" s="310">
        <v>0</v>
      </c>
      <c r="H82" s="310"/>
      <c r="I82" s="310"/>
      <c r="J82" s="310"/>
      <c r="K82" s="310"/>
      <c r="L82" s="310"/>
      <c r="M82" s="310"/>
      <c r="N82" s="310"/>
      <c r="O82" s="310"/>
      <c r="P82" s="310"/>
      <c r="Q82" s="310"/>
      <c r="R82" s="310">
        <v>374408</v>
      </c>
      <c r="S82" s="310">
        <v>4986</v>
      </c>
      <c r="T82" s="310">
        <v>2636</v>
      </c>
      <c r="U82" s="310">
        <v>52035</v>
      </c>
      <c r="V82" s="310"/>
      <c r="W82" s="310"/>
      <c r="X82" s="288">
        <f>SUM(D82:W82)</f>
        <v>434065</v>
      </c>
    </row>
    <row r="83" spans="1:24" ht="23.1" customHeight="1" x14ac:dyDescent="0.25">
      <c r="A83" s="35"/>
      <c r="B83" s="361">
        <v>2</v>
      </c>
      <c r="C83" s="282" t="s">
        <v>230</v>
      </c>
      <c r="D83" s="300"/>
      <c r="E83" s="300"/>
      <c r="F83" s="300"/>
      <c r="G83" s="300"/>
      <c r="H83" s="300"/>
      <c r="I83" s="300"/>
      <c r="J83" s="300"/>
      <c r="K83" s="300"/>
      <c r="L83" s="300"/>
      <c r="M83" s="300"/>
      <c r="N83" s="300"/>
      <c r="O83" s="300"/>
      <c r="P83" s="300"/>
      <c r="Q83" s="300"/>
      <c r="R83" s="300"/>
      <c r="S83" s="300"/>
      <c r="T83" s="300"/>
      <c r="U83" s="300"/>
      <c r="V83" s="300"/>
      <c r="W83" s="300"/>
      <c r="X83" s="301"/>
    </row>
    <row r="84" spans="1:24" ht="23.1" customHeight="1" x14ac:dyDescent="0.25">
      <c r="A84" s="31"/>
      <c r="B84" s="365" t="s">
        <v>191</v>
      </c>
      <c r="C84" s="368" t="s">
        <v>228</v>
      </c>
      <c r="D84" s="309"/>
      <c r="E84" s="309">
        <v>0</v>
      </c>
      <c r="F84" s="309"/>
      <c r="G84" s="309">
        <v>0</v>
      </c>
      <c r="H84" s="309"/>
      <c r="I84" s="309"/>
      <c r="J84" s="309"/>
      <c r="K84" s="309"/>
      <c r="L84" s="309"/>
      <c r="M84" s="309"/>
      <c r="N84" s="309"/>
      <c r="O84" s="309"/>
      <c r="P84" s="309"/>
      <c r="Q84" s="309"/>
      <c r="R84" s="309">
        <v>0</v>
      </c>
      <c r="S84" s="309">
        <v>0</v>
      </c>
      <c r="T84" s="309">
        <v>0</v>
      </c>
      <c r="U84" s="309">
        <v>0</v>
      </c>
      <c r="V84" s="309"/>
      <c r="W84" s="309"/>
      <c r="X84" s="284">
        <f>SUM(D84:W84)</f>
        <v>0</v>
      </c>
    </row>
    <row r="85" spans="1:24" ht="23.1" customHeight="1" x14ac:dyDescent="0.25">
      <c r="A85" s="31"/>
      <c r="B85" s="363" t="s">
        <v>193</v>
      </c>
      <c r="C85" s="367" t="s">
        <v>229</v>
      </c>
      <c r="D85" s="310"/>
      <c r="E85" s="310">
        <v>0</v>
      </c>
      <c r="F85" s="310"/>
      <c r="G85" s="310">
        <v>0</v>
      </c>
      <c r="H85" s="310"/>
      <c r="I85" s="310"/>
      <c r="J85" s="310"/>
      <c r="K85" s="310"/>
      <c r="L85" s="310"/>
      <c r="M85" s="310"/>
      <c r="N85" s="310"/>
      <c r="O85" s="310"/>
      <c r="P85" s="310"/>
      <c r="Q85" s="310"/>
      <c r="R85" s="310">
        <v>0</v>
      </c>
      <c r="S85" s="310">
        <v>0</v>
      </c>
      <c r="T85" s="310">
        <v>0</v>
      </c>
      <c r="U85" s="310">
        <v>0</v>
      </c>
      <c r="V85" s="310"/>
      <c r="W85" s="310"/>
      <c r="X85" s="288">
        <f>SUM(D85:W85)</f>
        <v>0</v>
      </c>
    </row>
    <row r="86" spans="1:24" ht="18.75" x14ac:dyDescent="0.2">
      <c r="A86" s="35"/>
      <c r="B86" s="493" t="s">
        <v>231</v>
      </c>
      <c r="C86" s="494"/>
      <c r="D86" s="311"/>
      <c r="E86" s="306"/>
    </row>
    <row r="87" spans="1:24" ht="23.1" customHeight="1" x14ac:dyDescent="0.25">
      <c r="A87" s="35"/>
      <c r="B87" s="361">
        <v>1</v>
      </c>
      <c r="C87" s="282" t="s">
        <v>232</v>
      </c>
      <c r="D87" s="304"/>
      <c r="E87" s="304"/>
      <c r="F87" s="304"/>
      <c r="G87" s="304"/>
      <c r="H87" s="304"/>
      <c r="I87" s="304"/>
      <c r="J87" s="304"/>
      <c r="K87" s="304"/>
      <c r="L87" s="304"/>
      <c r="M87" s="304"/>
      <c r="N87" s="304"/>
      <c r="O87" s="304"/>
      <c r="P87" s="304"/>
      <c r="Q87" s="304"/>
      <c r="R87" s="304"/>
      <c r="S87" s="304"/>
      <c r="T87" s="304"/>
      <c r="U87" s="304"/>
      <c r="V87" s="304"/>
      <c r="W87" s="304"/>
      <c r="X87" s="305"/>
    </row>
    <row r="88" spans="1:24" ht="23.1" customHeight="1" x14ac:dyDescent="0.25">
      <c r="A88" s="35"/>
      <c r="B88" s="365" t="s">
        <v>191</v>
      </c>
      <c r="C88" s="366" t="s">
        <v>194</v>
      </c>
      <c r="D88" s="309">
        <v>0</v>
      </c>
      <c r="E88" s="309">
        <v>0</v>
      </c>
      <c r="F88" s="309">
        <v>0</v>
      </c>
      <c r="G88" s="309">
        <v>0</v>
      </c>
      <c r="H88" s="309">
        <v>0</v>
      </c>
      <c r="I88" s="309">
        <v>0</v>
      </c>
      <c r="J88" s="309">
        <v>0</v>
      </c>
      <c r="K88" s="309">
        <v>0</v>
      </c>
      <c r="L88" s="309">
        <v>0</v>
      </c>
      <c r="M88" s="309">
        <v>0</v>
      </c>
      <c r="N88" s="309">
        <v>0</v>
      </c>
      <c r="O88" s="309">
        <v>0</v>
      </c>
      <c r="P88" s="309">
        <v>0</v>
      </c>
      <c r="Q88" s="309">
        <v>0</v>
      </c>
      <c r="R88" s="309">
        <v>0</v>
      </c>
      <c r="S88" s="309">
        <v>0</v>
      </c>
      <c r="T88" s="309">
        <v>0</v>
      </c>
      <c r="U88" s="309">
        <v>65514</v>
      </c>
      <c r="V88" s="309">
        <v>0</v>
      </c>
      <c r="W88" s="309">
        <v>0</v>
      </c>
      <c r="X88" s="284">
        <f>SUM(D88:W88)</f>
        <v>65514</v>
      </c>
    </row>
    <row r="89" spans="1:24" ht="23.1" customHeight="1" x14ac:dyDescent="0.25">
      <c r="A89" s="31"/>
      <c r="B89" s="191" t="s">
        <v>193</v>
      </c>
      <c r="C89" s="192" t="s">
        <v>196</v>
      </c>
      <c r="D89" s="312">
        <v>0</v>
      </c>
      <c r="E89" s="312">
        <v>0</v>
      </c>
      <c r="F89" s="312">
        <v>0</v>
      </c>
      <c r="G89" s="312">
        <v>0</v>
      </c>
      <c r="H89" s="312">
        <v>0</v>
      </c>
      <c r="I89" s="312">
        <v>0</v>
      </c>
      <c r="J89" s="312">
        <v>0</v>
      </c>
      <c r="K89" s="312">
        <v>0</v>
      </c>
      <c r="L89" s="312">
        <v>0</v>
      </c>
      <c r="M89" s="312">
        <v>0</v>
      </c>
      <c r="N89" s="312">
        <v>0</v>
      </c>
      <c r="O89" s="312">
        <v>0</v>
      </c>
      <c r="P89" s="312">
        <v>0</v>
      </c>
      <c r="Q89" s="312">
        <v>0</v>
      </c>
      <c r="R89" s="312">
        <v>0</v>
      </c>
      <c r="S89" s="312">
        <v>0</v>
      </c>
      <c r="T89" s="312">
        <v>0</v>
      </c>
      <c r="U89" s="312">
        <v>7113</v>
      </c>
      <c r="V89" s="312">
        <v>0</v>
      </c>
      <c r="W89" s="312">
        <v>0</v>
      </c>
      <c r="X89" s="286">
        <f>SUM(D89:W89)</f>
        <v>7113</v>
      </c>
    </row>
    <row r="90" spans="1:24" ht="23.1" customHeight="1" x14ac:dyDescent="0.25">
      <c r="A90" s="31"/>
      <c r="B90" s="191" t="s">
        <v>195</v>
      </c>
      <c r="C90" s="192" t="s">
        <v>198</v>
      </c>
      <c r="D90" s="312">
        <v>0</v>
      </c>
      <c r="E90" s="312">
        <v>0</v>
      </c>
      <c r="F90" s="312">
        <v>0</v>
      </c>
      <c r="G90" s="312">
        <v>0</v>
      </c>
      <c r="H90" s="312">
        <v>0</v>
      </c>
      <c r="I90" s="312">
        <v>0</v>
      </c>
      <c r="J90" s="312">
        <v>0</v>
      </c>
      <c r="K90" s="312">
        <v>0</v>
      </c>
      <c r="L90" s="312">
        <v>0</v>
      </c>
      <c r="M90" s="312">
        <v>0</v>
      </c>
      <c r="N90" s="312">
        <v>0</v>
      </c>
      <c r="O90" s="312">
        <v>0</v>
      </c>
      <c r="P90" s="312">
        <v>0</v>
      </c>
      <c r="Q90" s="312">
        <v>0</v>
      </c>
      <c r="R90" s="312">
        <v>0</v>
      </c>
      <c r="S90" s="312">
        <v>0</v>
      </c>
      <c r="T90" s="312">
        <v>0</v>
      </c>
      <c r="U90" s="312">
        <v>7113</v>
      </c>
      <c r="V90" s="312">
        <v>0</v>
      </c>
      <c r="W90" s="312">
        <v>0</v>
      </c>
      <c r="X90" s="286">
        <f>SUM(D90:W90)</f>
        <v>7113</v>
      </c>
    </row>
    <row r="91" spans="1:24" ht="23.1" customHeight="1" x14ac:dyDescent="0.25">
      <c r="A91" s="31"/>
      <c r="B91" s="363" t="s">
        <v>197</v>
      </c>
      <c r="C91" s="364" t="s">
        <v>200</v>
      </c>
      <c r="D91" s="310">
        <v>0</v>
      </c>
      <c r="E91" s="310">
        <v>0</v>
      </c>
      <c r="F91" s="310">
        <v>0</v>
      </c>
      <c r="G91" s="310">
        <v>0</v>
      </c>
      <c r="H91" s="310">
        <v>0</v>
      </c>
      <c r="I91" s="310">
        <v>0</v>
      </c>
      <c r="J91" s="310">
        <v>0</v>
      </c>
      <c r="K91" s="310">
        <v>0</v>
      </c>
      <c r="L91" s="310">
        <v>0</v>
      </c>
      <c r="M91" s="310">
        <v>0</v>
      </c>
      <c r="N91" s="310">
        <v>0</v>
      </c>
      <c r="O91" s="310">
        <v>0</v>
      </c>
      <c r="P91" s="310">
        <v>0</v>
      </c>
      <c r="Q91" s="310">
        <v>0</v>
      </c>
      <c r="R91" s="310">
        <v>0</v>
      </c>
      <c r="S91" s="310">
        <v>0</v>
      </c>
      <c r="T91" s="310">
        <v>0</v>
      </c>
      <c r="U91" s="310">
        <v>0</v>
      </c>
      <c r="V91" s="310">
        <v>0</v>
      </c>
      <c r="W91" s="310">
        <v>0</v>
      </c>
      <c r="X91" s="288">
        <f>SUM(D91:W91)</f>
        <v>0</v>
      </c>
    </row>
    <row r="92" spans="1:24" ht="23.1" customHeight="1" x14ac:dyDescent="0.25">
      <c r="A92" s="35"/>
      <c r="B92" s="361">
        <v>2</v>
      </c>
      <c r="C92" s="282" t="s">
        <v>233</v>
      </c>
      <c r="D92" s="300"/>
      <c r="E92" s="300"/>
      <c r="F92" s="300"/>
      <c r="G92" s="300"/>
      <c r="H92" s="300"/>
      <c r="I92" s="300"/>
      <c r="J92" s="300"/>
      <c r="K92" s="300"/>
      <c r="L92" s="300"/>
      <c r="M92" s="300"/>
      <c r="N92" s="300"/>
      <c r="O92" s="300"/>
      <c r="P92" s="300"/>
      <c r="Q92" s="300"/>
      <c r="R92" s="300"/>
      <c r="S92" s="300"/>
      <c r="T92" s="300"/>
      <c r="U92" s="300"/>
      <c r="V92" s="300"/>
      <c r="W92" s="300"/>
      <c r="X92" s="301"/>
    </row>
    <row r="93" spans="1:24" ht="23.1" customHeight="1" x14ac:dyDescent="0.25">
      <c r="A93" s="31"/>
      <c r="B93" s="365" t="s">
        <v>191</v>
      </c>
      <c r="C93" s="366" t="s">
        <v>196</v>
      </c>
      <c r="D93" s="309">
        <v>0</v>
      </c>
      <c r="E93" s="309">
        <v>100</v>
      </c>
      <c r="F93" s="309">
        <v>0</v>
      </c>
      <c r="G93" s="309">
        <v>0</v>
      </c>
      <c r="H93" s="309">
        <v>0</v>
      </c>
      <c r="I93" s="309">
        <v>0</v>
      </c>
      <c r="J93" s="309">
        <v>0</v>
      </c>
      <c r="K93" s="309">
        <v>0</v>
      </c>
      <c r="L93" s="309">
        <v>0</v>
      </c>
      <c r="M93" s="309">
        <v>150</v>
      </c>
      <c r="N93" s="309">
        <v>0</v>
      </c>
      <c r="O93" s="309">
        <v>0</v>
      </c>
      <c r="P93" s="309">
        <v>0</v>
      </c>
      <c r="Q93" s="309">
        <v>0</v>
      </c>
      <c r="R93" s="309">
        <v>0</v>
      </c>
      <c r="S93" s="309">
        <v>0</v>
      </c>
      <c r="T93" s="309">
        <v>0</v>
      </c>
      <c r="U93" s="309">
        <v>0</v>
      </c>
      <c r="V93" s="309">
        <v>0</v>
      </c>
      <c r="W93" s="309">
        <v>0</v>
      </c>
      <c r="X93" s="284">
        <f>SUM(D93:W93)</f>
        <v>250</v>
      </c>
    </row>
    <row r="94" spans="1:24" ht="23.1" customHeight="1" x14ac:dyDescent="0.25">
      <c r="A94" s="31"/>
      <c r="B94" s="193" t="s">
        <v>193</v>
      </c>
      <c r="C94" s="194" t="s">
        <v>234</v>
      </c>
      <c r="D94" s="310">
        <v>0</v>
      </c>
      <c r="E94" s="310">
        <v>100</v>
      </c>
      <c r="F94" s="310">
        <v>0</v>
      </c>
      <c r="G94" s="310">
        <v>0</v>
      </c>
      <c r="H94" s="310">
        <v>0</v>
      </c>
      <c r="I94" s="310">
        <v>0</v>
      </c>
      <c r="J94" s="310">
        <v>0</v>
      </c>
      <c r="K94" s="310">
        <v>0</v>
      </c>
      <c r="L94" s="310">
        <v>0</v>
      </c>
      <c r="M94" s="310">
        <v>150</v>
      </c>
      <c r="N94" s="310">
        <v>0</v>
      </c>
      <c r="O94" s="310">
        <v>0</v>
      </c>
      <c r="P94" s="310">
        <v>0</v>
      </c>
      <c r="Q94" s="310">
        <v>0</v>
      </c>
      <c r="R94" s="310">
        <v>0</v>
      </c>
      <c r="S94" s="310">
        <v>0</v>
      </c>
      <c r="T94" s="310">
        <v>0</v>
      </c>
      <c r="U94" s="310">
        <v>0</v>
      </c>
      <c r="V94" s="310">
        <v>0</v>
      </c>
      <c r="W94" s="310">
        <v>0</v>
      </c>
      <c r="X94" s="288">
        <f>SUM(D94:W94)</f>
        <v>250</v>
      </c>
    </row>
    <row r="95" spans="1:24" ht="18.75" x14ac:dyDescent="0.2">
      <c r="A95" s="31"/>
      <c r="B95" s="493" t="s">
        <v>235</v>
      </c>
      <c r="C95" s="494"/>
      <c r="D95" s="306"/>
      <c r="E95" s="307"/>
    </row>
    <row r="96" spans="1:24" ht="23.1" customHeight="1" x14ac:dyDescent="0.25">
      <c r="A96" s="35"/>
      <c r="B96" s="361" t="s">
        <v>210</v>
      </c>
      <c r="C96" s="282" t="s">
        <v>236</v>
      </c>
      <c r="D96" s="312"/>
      <c r="E96" s="312"/>
      <c r="F96" s="312"/>
      <c r="G96" s="312"/>
      <c r="H96" s="312"/>
      <c r="I96" s="312"/>
      <c r="J96" s="312"/>
      <c r="K96" s="312"/>
      <c r="L96" s="312"/>
      <c r="M96" s="312"/>
      <c r="N96" s="312"/>
      <c r="O96" s="312"/>
      <c r="P96" s="312"/>
      <c r="Q96" s="312"/>
      <c r="R96" s="312"/>
      <c r="S96" s="312"/>
      <c r="T96" s="312"/>
      <c r="U96" s="312"/>
      <c r="V96" s="312"/>
      <c r="W96" s="312"/>
      <c r="X96" s="313"/>
    </row>
    <row r="97" spans="1:24" ht="23.1" customHeight="1" x14ac:dyDescent="0.25">
      <c r="A97" s="31"/>
      <c r="B97" s="361"/>
      <c r="C97" s="282" t="s">
        <v>237</v>
      </c>
      <c r="D97" s="362"/>
      <c r="E97" s="362"/>
      <c r="F97" s="362"/>
      <c r="G97" s="362"/>
      <c r="H97" s="362"/>
      <c r="I97" s="362"/>
      <c r="J97" s="362"/>
      <c r="K97" s="362"/>
      <c r="L97" s="362"/>
      <c r="M97" s="362"/>
      <c r="N97" s="362"/>
      <c r="O97" s="362"/>
      <c r="P97" s="362"/>
      <c r="Q97" s="362"/>
      <c r="R97" s="362"/>
      <c r="S97" s="362"/>
      <c r="T97" s="362"/>
      <c r="U97" s="362"/>
      <c r="V97" s="362"/>
      <c r="W97" s="362"/>
      <c r="X97" s="313"/>
    </row>
    <row r="98" spans="1:24" ht="23.1" customHeight="1" x14ac:dyDescent="0.25">
      <c r="A98" s="31"/>
      <c r="B98" s="361">
        <v>1</v>
      </c>
      <c r="C98" s="282" t="s">
        <v>238</v>
      </c>
      <c r="D98" s="304"/>
      <c r="E98" s="304"/>
      <c r="F98" s="304"/>
      <c r="G98" s="304"/>
      <c r="H98" s="304"/>
      <c r="I98" s="304"/>
      <c r="J98" s="304"/>
      <c r="K98" s="304"/>
      <c r="L98" s="304"/>
      <c r="M98" s="304"/>
      <c r="N98" s="304"/>
      <c r="O98" s="304"/>
      <c r="P98" s="304"/>
      <c r="Q98" s="304"/>
      <c r="R98" s="304"/>
      <c r="S98" s="304"/>
      <c r="T98" s="304"/>
      <c r="U98" s="304"/>
      <c r="V98" s="304"/>
      <c r="W98" s="304"/>
      <c r="X98" s="305"/>
    </row>
    <row r="99" spans="1:24" ht="23.1" customHeight="1" x14ac:dyDescent="0.25">
      <c r="A99" s="35"/>
      <c r="B99" s="279" t="s">
        <v>191</v>
      </c>
      <c r="C99" s="280" t="s">
        <v>239</v>
      </c>
      <c r="D99" s="309">
        <f t="shared" ref="D99:W99" si="0">SUM(D139)</f>
        <v>0</v>
      </c>
      <c r="E99" s="309">
        <f t="shared" si="0"/>
        <v>0</v>
      </c>
      <c r="F99" s="309">
        <f t="shared" si="0"/>
        <v>0</v>
      </c>
      <c r="G99" s="309">
        <f t="shared" si="0"/>
        <v>0</v>
      </c>
      <c r="H99" s="309">
        <f t="shared" si="0"/>
        <v>0</v>
      </c>
      <c r="I99" s="309">
        <f t="shared" si="0"/>
        <v>0</v>
      </c>
      <c r="J99" s="309">
        <f t="shared" si="0"/>
        <v>0</v>
      </c>
      <c r="K99" s="309">
        <f t="shared" si="0"/>
        <v>0</v>
      </c>
      <c r="L99" s="309">
        <f t="shared" si="0"/>
        <v>0</v>
      </c>
      <c r="M99" s="309">
        <f t="shared" si="0"/>
        <v>0</v>
      </c>
      <c r="N99" s="309">
        <f t="shared" si="0"/>
        <v>0</v>
      </c>
      <c r="O99" s="309">
        <f t="shared" si="0"/>
        <v>0</v>
      </c>
      <c r="P99" s="309">
        <f t="shared" si="0"/>
        <v>0</v>
      </c>
      <c r="Q99" s="309">
        <f t="shared" si="0"/>
        <v>0</v>
      </c>
      <c r="R99" s="309">
        <f t="shared" si="0"/>
        <v>0</v>
      </c>
      <c r="S99" s="309">
        <f t="shared" si="0"/>
        <v>0</v>
      </c>
      <c r="T99" s="309">
        <f t="shared" si="0"/>
        <v>0</v>
      </c>
      <c r="U99" s="309">
        <f t="shared" si="0"/>
        <v>7113</v>
      </c>
      <c r="V99" s="309">
        <f t="shared" si="0"/>
        <v>0</v>
      </c>
      <c r="W99" s="309">
        <f t="shared" si="0"/>
        <v>0</v>
      </c>
      <c r="X99" s="284">
        <f>SUM(D99:W99)</f>
        <v>7113</v>
      </c>
    </row>
    <row r="100" spans="1:24" ht="23.1" customHeight="1" x14ac:dyDescent="0.25">
      <c r="A100" s="31"/>
      <c r="B100" s="102" t="s">
        <v>193</v>
      </c>
      <c r="C100" s="101" t="s">
        <v>240</v>
      </c>
      <c r="D100" s="312">
        <f t="shared" ref="D100:W100" si="1">SUM(D135,D167,D168)</f>
        <v>264390</v>
      </c>
      <c r="E100" s="312">
        <f t="shared" si="1"/>
        <v>72708</v>
      </c>
      <c r="F100" s="312">
        <f t="shared" si="1"/>
        <v>47958</v>
      </c>
      <c r="G100" s="312">
        <f t="shared" si="1"/>
        <v>99794</v>
      </c>
      <c r="H100" s="312">
        <f t="shared" si="1"/>
        <v>62533</v>
      </c>
      <c r="I100" s="312">
        <f t="shared" si="1"/>
        <v>39075</v>
      </c>
      <c r="J100" s="312">
        <f t="shared" si="1"/>
        <v>50586</v>
      </c>
      <c r="K100" s="312">
        <f t="shared" si="1"/>
        <v>51944</v>
      </c>
      <c r="L100" s="312">
        <f t="shared" si="1"/>
        <v>143783</v>
      </c>
      <c r="M100" s="312">
        <f t="shared" si="1"/>
        <v>76565</v>
      </c>
      <c r="N100" s="312">
        <f t="shared" si="1"/>
        <v>106787</v>
      </c>
      <c r="O100" s="312">
        <f t="shared" si="1"/>
        <v>163345</v>
      </c>
      <c r="P100" s="312">
        <f t="shared" si="1"/>
        <v>677382</v>
      </c>
      <c r="Q100" s="312">
        <f t="shared" si="1"/>
        <v>314036</v>
      </c>
      <c r="R100" s="312">
        <f t="shared" si="1"/>
        <v>99134</v>
      </c>
      <c r="S100" s="312">
        <f t="shared" si="1"/>
        <v>96151</v>
      </c>
      <c r="T100" s="312">
        <f t="shared" si="1"/>
        <v>84909</v>
      </c>
      <c r="U100" s="312">
        <f t="shared" si="1"/>
        <v>101493</v>
      </c>
      <c r="V100" s="312">
        <f t="shared" si="1"/>
        <v>88669</v>
      </c>
      <c r="W100" s="312">
        <f t="shared" si="1"/>
        <v>10000</v>
      </c>
      <c r="X100" s="286">
        <f>SUM(D100:W100)</f>
        <v>2651242</v>
      </c>
    </row>
    <row r="101" spans="1:24" ht="23.1" customHeight="1" x14ac:dyDescent="0.25">
      <c r="A101" s="31"/>
      <c r="B101" s="189" t="s">
        <v>195</v>
      </c>
      <c r="C101" s="190" t="s">
        <v>241</v>
      </c>
      <c r="D101" s="310">
        <f t="shared" ref="D101:W101" si="2">SUM(D142)</f>
        <v>0</v>
      </c>
      <c r="E101" s="310">
        <f t="shared" si="2"/>
        <v>100</v>
      </c>
      <c r="F101" s="310">
        <f t="shared" si="2"/>
        <v>0</v>
      </c>
      <c r="G101" s="310">
        <f t="shared" si="2"/>
        <v>0</v>
      </c>
      <c r="H101" s="310">
        <f t="shared" si="2"/>
        <v>0</v>
      </c>
      <c r="I101" s="310">
        <f t="shared" si="2"/>
        <v>0</v>
      </c>
      <c r="J101" s="310">
        <f t="shared" si="2"/>
        <v>0</v>
      </c>
      <c r="K101" s="310">
        <f t="shared" si="2"/>
        <v>0</v>
      </c>
      <c r="L101" s="310">
        <f t="shared" si="2"/>
        <v>0</v>
      </c>
      <c r="M101" s="310">
        <f t="shared" si="2"/>
        <v>150</v>
      </c>
      <c r="N101" s="310">
        <f t="shared" si="2"/>
        <v>0</v>
      </c>
      <c r="O101" s="310">
        <f t="shared" si="2"/>
        <v>0</v>
      </c>
      <c r="P101" s="310">
        <f t="shared" si="2"/>
        <v>0</v>
      </c>
      <c r="Q101" s="310">
        <f t="shared" si="2"/>
        <v>0</v>
      </c>
      <c r="R101" s="310">
        <f t="shared" si="2"/>
        <v>0</v>
      </c>
      <c r="S101" s="310">
        <f t="shared" si="2"/>
        <v>0</v>
      </c>
      <c r="T101" s="310">
        <f t="shared" si="2"/>
        <v>0</v>
      </c>
      <c r="U101" s="310">
        <f t="shared" si="2"/>
        <v>0</v>
      </c>
      <c r="V101" s="310">
        <f t="shared" si="2"/>
        <v>0</v>
      </c>
      <c r="W101" s="310">
        <f t="shared" si="2"/>
        <v>0</v>
      </c>
      <c r="X101" s="288">
        <f>SUM(D101:W101)</f>
        <v>250</v>
      </c>
    </row>
    <row r="102" spans="1:24" ht="23.1" customHeight="1" x14ac:dyDescent="0.25">
      <c r="A102" s="35"/>
      <c r="B102" s="361">
        <v>2</v>
      </c>
      <c r="C102" s="282" t="s">
        <v>10</v>
      </c>
      <c r="D102" s="300"/>
      <c r="E102" s="300"/>
      <c r="F102" s="300"/>
      <c r="G102" s="300"/>
      <c r="H102" s="300"/>
      <c r="I102" s="300"/>
      <c r="J102" s="300"/>
      <c r="K102" s="300"/>
      <c r="L102" s="300"/>
      <c r="M102" s="300"/>
      <c r="N102" s="300"/>
      <c r="O102" s="300"/>
      <c r="P102" s="300"/>
      <c r="Q102" s="300"/>
      <c r="R102" s="300"/>
      <c r="S102" s="300"/>
      <c r="T102" s="300"/>
      <c r="U102" s="300"/>
      <c r="V102" s="300"/>
      <c r="W102" s="300"/>
      <c r="X102" s="301"/>
    </row>
    <row r="103" spans="1:24" ht="23.1" customHeight="1" x14ac:dyDescent="0.25">
      <c r="A103" s="35"/>
      <c r="B103" s="279" t="s">
        <v>191</v>
      </c>
      <c r="C103" s="280" t="s">
        <v>239</v>
      </c>
      <c r="D103" s="283">
        <f t="shared" ref="D103:W103" si="3">SUM(D138)</f>
        <v>0</v>
      </c>
      <c r="E103" s="283">
        <f t="shared" si="3"/>
        <v>0</v>
      </c>
      <c r="F103" s="283">
        <f t="shared" si="3"/>
        <v>0</v>
      </c>
      <c r="G103" s="283">
        <f t="shared" si="3"/>
        <v>0</v>
      </c>
      <c r="H103" s="283">
        <f t="shared" si="3"/>
        <v>0</v>
      </c>
      <c r="I103" s="283">
        <f t="shared" si="3"/>
        <v>0</v>
      </c>
      <c r="J103" s="283">
        <f t="shared" si="3"/>
        <v>0</v>
      </c>
      <c r="K103" s="283">
        <f t="shared" si="3"/>
        <v>0</v>
      </c>
      <c r="L103" s="283">
        <f t="shared" si="3"/>
        <v>0</v>
      </c>
      <c r="M103" s="283">
        <f t="shared" si="3"/>
        <v>0</v>
      </c>
      <c r="N103" s="283">
        <f t="shared" si="3"/>
        <v>0</v>
      </c>
      <c r="O103" s="283">
        <f t="shared" si="3"/>
        <v>0</v>
      </c>
      <c r="P103" s="283">
        <f t="shared" si="3"/>
        <v>0</v>
      </c>
      <c r="Q103" s="283">
        <f t="shared" si="3"/>
        <v>0</v>
      </c>
      <c r="R103" s="283">
        <f t="shared" si="3"/>
        <v>0</v>
      </c>
      <c r="S103" s="283">
        <f t="shared" si="3"/>
        <v>0</v>
      </c>
      <c r="T103" s="283">
        <f t="shared" si="3"/>
        <v>0</v>
      </c>
      <c r="U103" s="283">
        <f t="shared" si="3"/>
        <v>7113</v>
      </c>
      <c r="V103" s="283">
        <f t="shared" si="3"/>
        <v>0</v>
      </c>
      <c r="W103" s="283">
        <f t="shared" si="3"/>
        <v>0</v>
      </c>
      <c r="X103" s="284">
        <f>SUM(D103:W103)</f>
        <v>7113</v>
      </c>
    </row>
    <row r="104" spans="1:24" ht="23.1" customHeight="1" x14ac:dyDescent="0.25">
      <c r="A104" s="35"/>
      <c r="B104" s="102" t="s">
        <v>193</v>
      </c>
      <c r="C104" s="101" t="s">
        <v>240</v>
      </c>
      <c r="D104" s="285">
        <f t="shared" ref="D104:W104" si="4">SUM(D134,D165,D166)</f>
        <v>264390</v>
      </c>
      <c r="E104" s="285">
        <f t="shared" si="4"/>
        <v>72708</v>
      </c>
      <c r="F104" s="285">
        <f t="shared" si="4"/>
        <v>47958</v>
      </c>
      <c r="G104" s="285">
        <f t="shared" si="4"/>
        <v>99794</v>
      </c>
      <c r="H104" s="285">
        <f t="shared" si="4"/>
        <v>62533</v>
      </c>
      <c r="I104" s="285">
        <f t="shared" si="4"/>
        <v>39075</v>
      </c>
      <c r="J104" s="285">
        <f t="shared" si="4"/>
        <v>50586</v>
      </c>
      <c r="K104" s="285">
        <f t="shared" si="4"/>
        <v>51944</v>
      </c>
      <c r="L104" s="285">
        <f t="shared" si="4"/>
        <v>143783</v>
      </c>
      <c r="M104" s="285">
        <f t="shared" si="4"/>
        <v>76565</v>
      </c>
      <c r="N104" s="285">
        <f t="shared" si="4"/>
        <v>106787</v>
      </c>
      <c r="O104" s="285">
        <f t="shared" si="4"/>
        <v>163345</v>
      </c>
      <c r="P104" s="285">
        <f t="shared" si="4"/>
        <v>677382</v>
      </c>
      <c r="Q104" s="285">
        <f t="shared" si="4"/>
        <v>314036</v>
      </c>
      <c r="R104" s="285">
        <f t="shared" si="4"/>
        <v>99134</v>
      </c>
      <c r="S104" s="285">
        <f t="shared" si="4"/>
        <v>96151</v>
      </c>
      <c r="T104" s="285">
        <f t="shared" si="4"/>
        <v>84909</v>
      </c>
      <c r="U104" s="285">
        <f t="shared" si="4"/>
        <v>101493</v>
      </c>
      <c r="V104" s="285">
        <f t="shared" si="4"/>
        <v>88669</v>
      </c>
      <c r="W104" s="285">
        <f t="shared" si="4"/>
        <v>10000</v>
      </c>
      <c r="X104" s="286">
        <f>SUM(D104:W104)</f>
        <v>2651242</v>
      </c>
    </row>
    <row r="105" spans="1:24" ht="23.1" customHeight="1" x14ac:dyDescent="0.25">
      <c r="A105" s="35"/>
      <c r="B105" s="189" t="s">
        <v>195</v>
      </c>
      <c r="C105" s="190" t="s">
        <v>241</v>
      </c>
      <c r="D105" s="287">
        <f t="shared" ref="D105:W105" si="5">SUM(D141)</f>
        <v>0</v>
      </c>
      <c r="E105" s="287">
        <f t="shared" si="5"/>
        <v>100</v>
      </c>
      <c r="F105" s="287">
        <f t="shared" si="5"/>
        <v>0</v>
      </c>
      <c r="G105" s="287">
        <f t="shared" si="5"/>
        <v>0</v>
      </c>
      <c r="H105" s="287">
        <f t="shared" si="5"/>
        <v>0</v>
      </c>
      <c r="I105" s="287">
        <f t="shared" si="5"/>
        <v>0</v>
      </c>
      <c r="J105" s="287">
        <f t="shared" si="5"/>
        <v>0</v>
      </c>
      <c r="K105" s="287">
        <f t="shared" si="5"/>
        <v>0</v>
      </c>
      <c r="L105" s="287">
        <f t="shared" si="5"/>
        <v>0</v>
      </c>
      <c r="M105" s="287">
        <f t="shared" si="5"/>
        <v>150</v>
      </c>
      <c r="N105" s="287">
        <f t="shared" si="5"/>
        <v>0</v>
      </c>
      <c r="O105" s="287">
        <f t="shared" si="5"/>
        <v>0</v>
      </c>
      <c r="P105" s="287">
        <f t="shared" si="5"/>
        <v>0</v>
      </c>
      <c r="Q105" s="287">
        <f t="shared" si="5"/>
        <v>0</v>
      </c>
      <c r="R105" s="287">
        <f t="shared" si="5"/>
        <v>0</v>
      </c>
      <c r="S105" s="287">
        <f t="shared" si="5"/>
        <v>0</v>
      </c>
      <c r="T105" s="287">
        <f t="shared" si="5"/>
        <v>0</v>
      </c>
      <c r="U105" s="287">
        <f t="shared" si="5"/>
        <v>0</v>
      </c>
      <c r="V105" s="287">
        <f t="shared" si="5"/>
        <v>0</v>
      </c>
      <c r="W105" s="287">
        <f t="shared" si="5"/>
        <v>0</v>
      </c>
      <c r="X105" s="288">
        <f>SUM(D105:W105)</f>
        <v>250</v>
      </c>
    </row>
    <row r="106" spans="1:24" ht="23.1" customHeight="1" x14ac:dyDescent="0.25">
      <c r="A106" s="31"/>
      <c r="B106" s="361">
        <v>3</v>
      </c>
      <c r="C106" s="282" t="s">
        <v>8</v>
      </c>
      <c r="D106" s="300"/>
      <c r="E106" s="300"/>
      <c r="F106" s="300"/>
      <c r="G106" s="300"/>
      <c r="H106" s="300"/>
      <c r="I106" s="300"/>
      <c r="J106" s="300"/>
      <c r="K106" s="300"/>
      <c r="L106" s="300"/>
      <c r="M106" s="300"/>
      <c r="N106" s="300"/>
      <c r="O106" s="300"/>
      <c r="P106" s="300"/>
      <c r="Q106" s="300"/>
      <c r="R106" s="300"/>
      <c r="S106" s="300"/>
      <c r="T106" s="300"/>
      <c r="U106" s="300"/>
      <c r="V106" s="300"/>
      <c r="W106" s="300"/>
      <c r="X106" s="301"/>
    </row>
    <row r="107" spans="1:24" ht="23.1" customHeight="1" x14ac:dyDescent="0.25">
      <c r="A107" s="31"/>
      <c r="B107" s="279" t="s">
        <v>191</v>
      </c>
      <c r="C107" s="280" t="s">
        <v>239</v>
      </c>
      <c r="D107" s="283">
        <f t="shared" ref="D107:W107" si="6">SUM(D137)</f>
        <v>0</v>
      </c>
      <c r="E107" s="283">
        <f t="shared" si="6"/>
        <v>0</v>
      </c>
      <c r="F107" s="283">
        <f t="shared" si="6"/>
        <v>0</v>
      </c>
      <c r="G107" s="283">
        <f t="shared" si="6"/>
        <v>0</v>
      </c>
      <c r="H107" s="283">
        <f t="shared" si="6"/>
        <v>0</v>
      </c>
      <c r="I107" s="283">
        <f t="shared" si="6"/>
        <v>0</v>
      </c>
      <c r="J107" s="283">
        <f t="shared" si="6"/>
        <v>0</v>
      </c>
      <c r="K107" s="283">
        <f t="shared" si="6"/>
        <v>0</v>
      </c>
      <c r="L107" s="283">
        <f t="shared" si="6"/>
        <v>0</v>
      </c>
      <c r="M107" s="283">
        <f t="shared" si="6"/>
        <v>0</v>
      </c>
      <c r="N107" s="283">
        <f t="shared" si="6"/>
        <v>0</v>
      </c>
      <c r="O107" s="283">
        <f t="shared" si="6"/>
        <v>0</v>
      </c>
      <c r="P107" s="283">
        <f t="shared" si="6"/>
        <v>0</v>
      </c>
      <c r="Q107" s="283">
        <f t="shared" si="6"/>
        <v>0</v>
      </c>
      <c r="R107" s="283">
        <f t="shared" si="6"/>
        <v>0</v>
      </c>
      <c r="S107" s="283">
        <f t="shared" si="6"/>
        <v>0</v>
      </c>
      <c r="T107" s="283">
        <f t="shared" si="6"/>
        <v>0</v>
      </c>
      <c r="U107" s="283">
        <f t="shared" si="6"/>
        <v>65514</v>
      </c>
      <c r="V107" s="283">
        <f t="shared" si="6"/>
        <v>0</v>
      </c>
      <c r="W107" s="283">
        <f t="shared" si="6"/>
        <v>0</v>
      </c>
      <c r="X107" s="284">
        <f>SUM(D107:W107)</f>
        <v>65514</v>
      </c>
    </row>
    <row r="108" spans="1:24" ht="23.1" customHeight="1" x14ac:dyDescent="0.25">
      <c r="A108" s="31"/>
      <c r="B108" s="189" t="s">
        <v>193</v>
      </c>
      <c r="C108" s="190" t="s">
        <v>240</v>
      </c>
      <c r="D108" s="287">
        <f t="shared" ref="D108:W108" si="7">SUM(D133,D162,D163,D164)</f>
        <v>1057820</v>
      </c>
      <c r="E108" s="287">
        <f t="shared" si="7"/>
        <v>287958</v>
      </c>
      <c r="F108" s="287">
        <f t="shared" si="7"/>
        <v>124158</v>
      </c>
      <c r="G108" s="287">
        <f t="shared" si="7"/>
        <v>322749</v>
      </c>
      <c r="H108" s="287">
        <f t="shared" si="7"/>
        <v>150163</v>
      </c>
      <c r="I108" s="287">
        <f t="shared" si="7"/>
        <v>139546</v>
      </c>
      <c r="J108" s="287">
        <f t="shared" si="7"/>
        <v>142969</v>
      </c>
      <c r="K108" s="287">
        <f t="shared" si="7"/>
        <v>178221</v>
      </c>
      <c r="L108" s="287">
        <f t="shared" si="7"/>
        <v>268857</v>
      </c>
      <c r="M108" s="287">
        <f t="shared" si="7"/>
        <v>211047</v>
      </c>
      <c r="N108" s="287">
        <f t="shared" si="7"/>
        <v>306314</v>
      </c>
      <c r="O108" s="287">
        <f t="shared" si="7"/>
        <v>566019</v>
      </c>
      <c r="P108" s="287">
        <f t="shared" si="7"/>
        <v>1802534</v>
      </c>
      <c r="Q108" s="287">
        <f t="shared" si="7"/>
        <v>958857</v>
      </c>
      <c r="R108" s="287">
        <f t="shared" si="7"/>
        <v>340334</v>
      </c>
      <c r="S108" s="287">
        <f t="shared" si="7"/>
        <v>377790</v>
      </c>
      <c r="T108" s="287">
        <f t="shared" si="7"/>
        <v>286098</v>
      </c>
      <c r="U108" s="287">
        <f t="shared" si="7"/>
        <v>319844</v>
      </c>
      <c r="V108" s="287">
        <f t="shared" si="7"/>
        <v>255101</v>
      </c>
      <c r="W108" s="287">
        <f t="shared" si="7"/>
        <v>50000</v>
      </c>
      <c r="X108" s="288">
        <f>SUM(D108:W108)</f>
        <v>8146379</v>
      </c>
    </row>
    <row r="109" spans="1:24" ht="23.1" customHeight="1" x14ac:dyDescent="0.25">
      <c r="A109" s="31"/>
      <c r="B109" s="361">
        <v>4</v>
      </c>
      <c r="C109" s="282" t="s">
        <v>200</v>
      </c>
      <c r="D109" s="300"/>
      <c r="E109" s="300"/>
      <c r="F109" s="300"/>
      <c r="G109" s="300"/>
      <c r="H109" s="300"/>
      <c r="I109" s="300"/>
      <c r="J109" s="300"/>
      <c r="K109" s="300"/>
      <c r="L109" s="300"/>
      <c r="M109" s="300"/>
      <c r="N109" s="300"/>
      <c r="O109" s="300"/>
      <c r="P109" s="300"/>
      <c r="Q109" s="300"/>
      <c r="R109" s="300"/>
      <c r="S109" s="300"/>
      <c r="T109" s="300"/>
      <c r="U109" s="300"/>
      <c r="V109" s="300"/>
      <c r="W109" s="300"/>
      <c r="X109" s="314"/>
    </row>
    <row r="110" spans="1:24" ht="23.1" customHeight="1" x14ac:dyDescent="0.25">
      <c r="A110" s="31"/>
      <c r="B110" s="279" t="s">
        <v>191</v>
      </c>
      <c r="C110" s="280" t="s">
        <v>239</v>
      </c>
      <c r="D110" s="283">
        <f t="shared" ref="D110:W110" si="8">SUM(D140)</f>
        <v>0</v>
      </c>
      <c r="E110" s="283">
        <f t="shared" si="8"/>
        <v>0</v>
      </c>
      <c r="F110" s="283">
        <f t="shared" si="8"/>
        <v>0</v>
      </c>
      <c r="G110" s="283">
        <f t="shared" si="8"/>
        <v>0</v>
      </c>
      <c r="H110" s="283">
        <f t="shared" si="8"/>
        <v>0</v>
      </c>
      <c r="I110" s="283">
        <f t="shared" si="8"/>
        <v>0</v>
      </c>
      <c r="J110" s="283">
        <f t="shared" si="8"/>
        <v>0</v>
      </c>
      <c r="K110" s="283">
        <f t="shared" si="8"/>
        <v>0</v>
      </c>
      <c r="L110" s="283">
        <f t="shared" si="8"/>
        <v>0</v>
      </c>
      <c r="M110" s="283">
        <f t="shared" si="8"/>
        <v>0</v>
      </c>
      <c r="N110" s="283">
        <f t="shared" si="8"/>
        <v>0</v>
      </c>
      <c r="O110" s="283">
        <f t="shared" si="8"/>
        <v>0</v>
      </c>
      <c r="P110" s="283">
        <f t="shared" si="8"/>
        <v>0</v>
      </c>
      <c r="Q110" s="283">
        <f t="shared" si="8"/>
        <v>0</v>
      </c>
      <c r="R110" s="283">
        <f t="shared" si="8"/>
        <v>0</v>
      </c>
      <c r="S110" s="283">
        <f t="shared" si="8"/>
        <v>0</v>
      </c>
      <c r="T110" s="283">
        <f t="shared" si="8"/>
        <v>0</v>
      </c>
      <c r="U110" s="283">
        <f t="shared" si="8"/>
        <v>0</v>
      </c>
      <c r="V110" s="283">
        <f t="shared" si="8"/>
        <v>0</v>
      </c>
      <c r="W110" s="283">
        <f t="shared" si="8"/>
        <v>0</v>
      </c>
      <c r="X110" s="284">
        <f>SUM(D110:W110)</f>
        <v>0</v>
      </c>
    </row>
    <row r="111" spans="1:24" ht="23.1" customHeight="1" x14ac:dyDescent="0.25">
      <c r="A111" s="31"/>
      <c r="B111" s="102" t="s">
        <v>193</v>
      </c>
      <c r="C111" s="101" t="s">
        <v>240</v>
      </c>
      <c r="D111" s="287">
        <f t="shared" ref="D111:W111" si="9">SUM(D136,D169)</f>
        <v>0</v>
      </c>
      <c r="E111" s="287">
        <f t="shared" si="9"/>
        <v>0</v>
      </c>
      <c r="F111" s="287">
        <f t="shared" si="9"/>
        <v>0</v>
      </c>
      <c r="G111" s="287">
        <f t="shared" si="9"/>
        <v>0</v>
      </c>
      <c r="H111" s="287">
        <f t="shared" si="9"/>
        <v>0</v>
      </c>
      <c r="I111" s="287">
        <f t="shared" si="9"/>
        <v>0</v>
      </c>
      <c r="J111" s="287">
        <f t="shared" si="9"/>
        <v>0</v>
      </c>
      <c r="K111" s="287">
        <f t="shared" si="9"/>
        <v>0</v>
      </c>
      <c r="L111" s="287">
        <f t="shared" si="9"/>
        <v>0</v>
      </c>
      <c r="M111" s="287">
        <f t="shared" si="9"/>
        <v>0</v>
      </c>
      <c r="N111" s="287">
        <f t="shared" si="9"/>
        <v>0</v>
      </c>
      <c r="O111" s="287">
        <f t="shared" si="9"/>
        <v>0</v>
      </c>
      <c r="P111" s="287">
        <f t="shared" si="9"/>
        <v>0</v>
      </c>
      <c r="Q111" s="287">
        <f t="shared" si="9"/>
        <v>0</v>
      </c>
      <c r="R111" s="287">
        <f t="shared" si="9"/>
        <v>0</v>
      </c>
      <c r="S111" s="287">
        <f t="shared" si="9"/>
        <v>0</v>
      </c>
      <c r="T111" s="287">
        <f t="shared" si="9"/>
        <v>0</v>
      </c>
      <c r="U111" s="287">
        <f t="shared" si="9"/>
        <v>0</v>
      </c>
      <c r="V111" s="287">
        <f t="shared" si="9"/>
        <v>0</v>
      </c>
      <c r="W111" s="287">
        <f t="shared" si="9"/>
        <v>0</v>
      </c>
      <c r="X111" s="288">
        <f>SUM(D111:W111)</f>
        <v>0</v>
      </c>
    </row>
    <row r="112" spans="1:24" ht="15.75" x14ac:dyDescent="0.25">
      <c r="A112" s="31"/>
      <c r="B112" s="357"/>
      <c r="C112" s="358"/>
      <c r="D112" s="315"/>
      <c r="E112" s="316"/>
    </row>
    <row r="113" spans="1:24" ht="15.75" x14ac:dyDescent="0.25">
      <c r="A113" s="31"/>
      <c r="B113" s="353"/>
      <c r="C113" s="354" t="s">
        <v>242</v>
      </c>
      <c r="D113" s="317"/>
      <c r="E113" s="318"/>
    </row>
    <row r="114" spans="1:24" ht="23.1" customHeight="1" x14ac:dyDescent="0.25">
      <c r="A114" s="31"/>
      <c r="B114" s="353">
        <v>1</v>
      </c>
      <c r="C114" s="354" t="s">
        <v>238</v>
      </c>
      <c r="D114" s="319"/>
      <c r="E114" s="319"/>
      <c r="F114" s="319"/>
      <c r="G114" s="319"/>
      <c r="H114" s="319"/>
      <c r="I114" s="319"/>
      <c r="J114" s="319"/>
      <c r="K114" s="319"/>
      <c r="L114" s="319"/>
      <c r="M114" s="319"/>
      <c r="N114" s="319"/>
      <c r="O114" s="319"/>
      <c r="P114" s="319"/>
      <c r="Q114" s="319"/>
      <c r="R114" s="319"/>
      <c r="S114" s="319"/>
      <c r="T114" s="319"/>
      <c r="U114" s="319"/>
      <c r="V114" s="319"/>
      <c r="W114" s="319"/>
      <c r="X114" s="320"/>
    </row>
    <row r="115" spans="1:24" ht="23.1" customHeight="1" x14ac:dyDescent="0.25">
      <c r="A115" s="31"/>
      <c r="B115" s="351" t="s">
        <v>191</v>
      </c>
      <c r="C115" s="352" t="s">
        <v>239</v>
      </c>
      <c r="D115" s="321">
        <f t="shared" ref="D115:W115" si="10">SUM(D153)</f>
        <v>0</v>
      </c>
      <c r="E115" s="321">
        <f t="shared" si="10"/>
        <v>0</v>
      </c>
      <c r="F115" s="321">
        <f t="shared" si="10"/>
        <v>0</v>
      </c>
      <c r="G115" s="321">
        <f t="shared" si="10"/>
        <v>0</v>
      </c>
      <c r="H115" s="321">
        <f t="shared" si="10"/>
        <v>0</v>
      </c>
      <c r="I115" s="321">
        <f t="shared" si="10"/>
        <v>0</v>
      </c>
      <c r="J115" s="321">
        <f t="shared" si="10"/>
        <v>0</v>
      </c>
      <c r="K115" s="321">
        <f t="shared" si="10"/>
        <v>0</v>
      </c>
      <c r="L115" s="321">
        <f t="shared" si="10"/>
        <v>0</v>
      </c>
      <c r="M115" s="321">
        <f t="shared" si="10"/>
        <v>0</v>
      </c>
      <c r="N115" s="321">
        <f t="shared" si="10"/>
        <v>0</v>
      </c>
      <c r="O115" s="321">
        <f t="shared" si="10"/>
        <v>0</v>
      </c>
      <c r="P115" s="321">
        <f t="shared" si="10"/>
        <v>0</v>
      </c>
      <c r="Q115" s="321">
        <f t="shared" si="10"/>
        <v>0</v>
      </c>
      <c r="R115" s="321">
        <f t="shared" si="10"/>
        <v>0</v>
      </c>
      <c r="S115" s="321">
        <f t="shared" si="10"/>
        <v>0</v>
      </c>
      <c r="T115" s="321">
        <f t="shared" si="10"/>
        <v>0</v>
      </c>
      <c r="U115" s="321">
        <f t="shared" si="10"/>
        <v>0</v>
      </c>
      <c r="V115" s="321">
        <f t="shared" si="10"/>
        <v>0</v>
      </c>
      <c r="W115" s="321">
        <f t="shared" si="10"/>
        <v>0</v>
      </c>
      <c r="X115" s="322">
        <f>SUM(D115:W115)</f>
        <v>0</v>
      </c>
    </row>
    <row r="116" spans="1:24" ht="23.1" customHeight="1" x14ac:dyDescent="0.25">
      <c r="A116" s="31"/>
      <c r="B116" s="97" t="s">
        <v>193</v>
      </c>
      <c r="C116" s="98" t="s">
        <v>240</v>
      </c>
      <c r="D116" s="323">
        <f t="shared" ref="D116:W116" si="11">SUM(D149)</f>
        <v>0</v>
      </c>
      <c r="E116" s="323">
        <f t="shared" si="11"/>
        <v>0</v>
      </c>
      <c r="F116" s="323">
        <f t="shared" si="11"/>
        <v>0</v>
      </c>
      <c r="G116" s="323">
        <f t="shared" si="11"/>
        <v>0</v>
      </c>
      <c r="H116" s="323">
        <f t="shared" si="11"/>
        <v>0</v>
      </c>
      <c r="I116" s="323">
        <f t="shared" si="11"/>
        <v>0</v>
      </c>
      <c r="J116" s="323">
        <f t="shared" si="11"/>
        <v>0</v>
      </c>
      <c r="K116" s="323">
        <f t="shared" si="11"/>
        <v>0</v>
      </c>
      <c r="L116" s="323">
        <f t="shared" si="11"/>
        <v>0</v>
      </c>
      <c r="M116" s="323">
        <f t="shared" si="11"/>
        <v>0</v>
      </c>
      <c r="N116" s="323">
        <f t="shared" si="11"/>
        <v>0</v>
      </c>
      <c r="O116" s="323">
        <f t="shared" si="11"/>
        <v>0</v>
      </c>
      <c r="P116" s="323">
        <f t="shared" si="11"/>
        <v>0</v>
      </c>
      <c r="Q116" s="323">
        <f t="shared" si="11"/>
        <v>0</v>
      </c>
      <c r="R116" s="323">
        <f t="shared" si="11"/>
        <v>37432</v>
      </c>
      <c r="S116" s="323">
        <f t="shared" si="11"/>
        <v>0</v>
      </c>
      <c r="T116" s="323">
        <f t="shared" si="11"/>
        <v>0</v>
      </c>
      <c r="U116" s="323">
        <f t="shared" si="11"/>
        <v>0</v>
      </c>
      <c r="V116" s="323">
        <f t="shared" si="11"/>
        <v>0</v>
      </c>
      <c r="W116" s="323">
        <f t="shared" si="11"/>
        <v>0</v>
      </c>
      <c r="X116" s="324">
        <f>SUM(D116:W116)</f>
        <v>37432</v>
      </c>
    </row>
    <row r="117" spans="1:24" ht="23.1" customHeight="1" x14ac:dyDescent="0.25">
      <c r="A117" s="35"/>
      <c r="B117" s="359" t="s">
        <v>195</v>
      </c>
      <c r="C117" s="360" t="s">
        <v>241</v>
      </c>
      <c r="D117" s="325">
        <f t="shared" ref="D117:W117" si="12">SUM(D156)</f>
        <v>0</v>
      </c>
      <c r="E117" s="325">
        <f t="shared" si="12"/>
        <v>0</v>
      </c>
      <c r="F117" s="325">
        <f t="shared" si="12"/>
        <v>0</v>
      </c>
      <c r="G117" s="325">
        <f t="shared" si="12"/>
        <v>0</v>
      </c>
      <c r="H117" s="325">
        <f t="shared" si="12"/>
        <v>0</v>
      </c>
      <c r="I117" s="325">
        <f t="shared" si="12"/>
        <v>0</v>
      </c>
      <c r="J117" s="325">
        <f t="shared" si="12"/>
        <v>0</v>
      </c>
      <c r="K117" s="325">
        <f t="shared" si="12"/>
        <v>0</v>
      </c>
      <c r="L117" s="325">
        <f t="shared" si="12"/>
        <v>0</v>
      </c>
      <c r="M117" s="325">
        <f t="shared" si="12"/>
        <v>0</v>
      </c>
      <c r="N117" s="325">
        <f t="shared" si="12"/>
        <v>0</v>
      </c>
      <c r="O117" s="325">
        <f t="shared" si="12"/>
        <v>0</v>
      </c>
      <c r="P117" s="325">
        <f t="shared" si="12"/>
        <v>0</v>
      </c>
      <c r="Q117" s="325">
        <f t="shared" si="12"/>
        <v>0</v>
      </c>
      <c r="R117" s="325">
        <f t="shared" si="12"/>
        <v>0</v>
      </c>
      <c r="S117" s="325">
        <f t="shared" si="12"/>
        <v>0</v>
      </c>
      <c r="T117" s="325">
        <f t="shared" si="12"/>
        <v>0</v>
      </c>
      <c r="U117" s="325">
        <f t="shared" si="12"/>
        <v>0</v>
      </c>
      <c r="V117" s="325">
        <f t="shared" si="12"/>
        <v>0</v>
      </c>
      <c r="W117" s="325">
        <f t="shared" si="12"/>
        <v>0</v>
      </c>
      <c r="X117" s="326">
        <f>SUM(D117:W117)</f>
        <v>0</v>
      </c>
    </row>
    <row r="118" spans="1:24" ht="23.1" customHeight="1" x14ac:dyDescent="0.25">
      <c r="A118" s="35"/>
      <c r="B118" s="353">
        <v>2</v>
      </c>
      <c r="C118" s="354" t="s">
        <v>10</v>
      </c>
      <c r="D118" s="327"/>
      <c r="E118" s="327"/>
      <c r="F118" s="327"/>
      <c r="G118" s="327"/>
      <c r="H118" s="327"/>
      <c r="I118" s="327"/>
      <c r="J118" s="327"/>
      <c r="K118" s="327"/>
      <c r="L118" s="327"/>
      <c r="M118" s="327"/>
      <c r="N118" s="327"/>
      <c r="O118" s="327"/>
      <c r="P118" s="327"/>
      <c r="Q118" s="327"/>
      <c r="R118" s="327"/>
      <c r="S118" s="327"/>
      <c r="T118" s="327"/>
      <c r="U118" s="327"/>
      <c r="V118" s="327"/>
      <c r="W118" s="327"/>
      <c r="X118" s="328"/>
    </row>
    <row r="119" spans="1:24" ht="23.1" customHeight="1" x14ac:dyDescent="0.25">
      <c r="A119" s="35"/>
      <c r="B119" s="351" t="s">
        <v>191</v>
      </c>
      <c r="C119" s="352" t="s">
        <v>239</v>
      </c>
      <c r="D119" s="321">
        <f t="shared" ref="D119:W119" si="13">SUM(D152)</f>
        <v>0</v>
      </c>
      <c r="E119" s="321">
        <f t="shared" si="13"/>
        <v>0</v>
      </c>
      <c r="F119" s="321">
        <f t="shared" si="13"/>
        <v>0</v>
      </c>
      <c r="G119" s="321">
        <f t="shared" si="13"/>
        <v>0</v>
      </c>
      <c r="H119" s="321">
        <f t="shared" si="13"/>
        <v>0</v>
      </c>
      <c r="I119" s="321">
        <f t="shared" si="13"/>
        <v>0</v>
      </c>
      <c r="J119" s="321">
        <f t="shared" si="13"/>
        <v>0</v>
      </c>
      <c r="K119" s="321">
        <f t="shared" si="13"/>
        <v>0</v>
      </c>
      <c r="L119" s="321">
        <f t="shared" si="13"/>
        <v>0</v>
      </c>
      <c r="M119" s="321">
        <f t="shared" si="13"/>
        <v>0</v>
      </c>
      <c r="N119" s="321">
        <f t="shared" si="13"/>
        <v>0</v>
      </c>
      <c r="O119" s="321">
        <f t="shared" si="13"/>
        <v>0</v>
      </c>
      <c r="P119" s="321">
        <f t="shared" si="13"/>
        <v>0</v>
      </c>
      <c r="Q119" s="321">
        <f t="shared" si="13"/>
        <v>0</v>
      </c>
      <c r="R119" s="321">
        <f t="shared" si="13"/>
        <v>0</v>
      </c>
      <c r="S119" s="321">
        <f t="shared" si="13"/>
        <v>0</v>
      </c>
      <c r="T119" s="321">
        <f t="shared" si="13"/>
        <v>0</v>
      </c>
      <c r="U119" s="321">
        <f t="shared" si="13"/>
        <v>0</v>
      </c>
      <c r="V119" s="321">
        <f t="shared" si="13"/>
        <v>0</v>
      </c>
      <c r="W119" s="321">
        <f t="shared" si="13"/>
        <v>0</v>
      </c>
      <c r="X119" s="322">
        <f>SUM(D119:W119)</f>
        <v>0</v>
      </c>
    </row>
    <row r="120" spans="1:24" ht="23.1" customHeight="1" x14ac:dyDescent="0.25">
      <c r="A120" s="35"/>
      <c r="B120" s="97" t="s">
        <v>193</v>
      </c>
      <c r="C120" s="98" t="s">
        <v>240</v>
      </c>
      <c r="D120" s="323">
        <f t="shared" ref="D120:W120" si="14">SUM(D148)</f>
        <v>0</v>
      </c>
      <c r="E120" s="323">
        <f t="shared" si="14"/>
        <v>0</v>
      </c>
      <c r="F120" s="323">
        <f t="shared" si="14"/>
        <v>0</v>
      </c>
      <c r="G120" s="323">
        <f t="shared" si="14"/>
        <v>0</v>
      </c>
      <c r="H120" s="323">
        <f t="shared" si="14"/>
        <v>0</v>
      </c>
      <c r="I120" s="323">
        <f t="shared" si="14"/>
        <v>0</v>
      </c>
      <c r="J120" s="323">
        <f t="shared" si="14"/>
        <v>0</v>
      </c>
      <c r="K120" s="323">
        <f t="shared" si="14"/>
        <v>0</v>
      </c>
      <c r="L120" s="323">
        <f t="shared" si="14"/>
        <v>0</v>
      </c>
      <c r="M120" s="323">
        <f t="shared" si="14"/>
        <v>0</v>
      </c>
      <c r="N120" s="323">
        <f t="shared" si="14"/>
        <v>0</v>
      </c>
      <c r="O120" s="323">
        <f t="shared" si="14"/>
        <v>0</v>
      </c>
      <c r="P120" s="323">
        <f t="shared" si="14"/>
        <v>0</v>
      </c>
      <c r="Q120" s="323">
        <f t="shared" si="14"/>
        <v>0</v>
      </c>
      <c r="R120" s="323">
        <f t="shared" si="14"/>
        <v>37432</v>
      </c>
      <c r="S120" s="323">
        <f t="shared" si="14"/>
        <v>0</v>
      </c>
      <c r="T120" s="323">
        <f t="shared" si="14"/>
        <v>0</v>
      </c>
      <c r="U120" s="323">
        <f t="shared" si="14"/>
        <v>0</v>
      </c>
      <c r="V120" s="323">
        <f t="shared" si="14"/>
        <v>0</v>
      </c>
      <c r="W120" s="323">
        <f t="shared" si="14"/>
        <v>0</v>
      </c>
      <c r="X120" s="324">
        <f>SUM(D120:W120)</f>
        <v>37432</v>
      </c>
    </row>
    <row r="121" spans="1:24" ht="23.1" customHeight="1" x14ac:dyDescent="0.25">
      <c r="A121" s="31"/>
      <c r="B121" s="359" t="s">
        <v>195</v>
      </c>
      <c r="C121" s="360" t="s">
        <v>241</v>
      </c>
      <c r="D121" s="325">
        <f t="shared" ref="D121:W121" si="15">SUM(D155)</f>
        <v>0</v>
      </c>
      <c r="E121" s="325">
        <f t="shared" si="15"/>
        <v>0</v>
      </c>
      <c r="F121" s="325">
        <f t="shared" si="15"/>
        <v>0</v>
      </c>
      <c r="G121" s="325">
        <f t="shared" si="15"/>
        <v>0</v>
      </c>
      <c r="H121" s="325">
        <f t="shared" si="15"/>
        <v>0</v>
      </c>
      <c r="I121" s="325">
        <f t="shared" si="15"/>
        <v>0</v>
      </c>
      <c r="J121" s="325">
        <f t="shared" si="15"/>
        <v>0</v>
      </c>
      <c r="K121" s="325">
        <f t="shared" si="15"/>
        <v>0</v>
      </c>
      <c r="L121" s="325">
        <f t="shared" si="15"/>
        <v>0</v>
      </c>
      <c r="M121" s="325">
        <f t="shared" si="15"/>
        <v>0</v>
      </c>
      <c r="N121" s="325">
        <f t="shared" si="15"/>
        <v>0</v>
      </c>
      <c r="O121" s="325">
        <f t="shared" si="15"/>
        <v>0</v>
      </c>
      <c r="P121" s="325">
        <f t="shared" si="15"/>
        <v>0</v>
      </c>
      <c r="Q121" s="325">
        <f t="shared" si="15"/>
        <v>0</v>
      </c>
      <c r="R121" s="325">
        <f t="shared" si="15"/>
        <v>0</v>
      </c>
      <c r="S121" s="325">
        <f t="shared" si="15"/>
        <v>0</v>
      </c>
      <c r="T121" s="325">
        <f t="shared" si="15"/>
        <v>0</v>
      </c>
      <c r="U121" s="325">
        <f t="shared" si="15"/>
        <v>0</v>
      </c>
      <c r="V121" s="325">
        <f t="shared" si="15"/>
        <v>0</v>
      </c>
      <c r="W121" s="325">
        <f t="shared" si="15"/>
        <v>0</v>
      </c>
      <c r="X121" s="326">
        <f>SUM(D121:W121)</f>
        <v>0</v>
      </c>
    </row>
    <row r="122" spans="1:24" ht="23.1" customHeight="1" x14ac:dyDescent="0.25">
      <c r="A122" s="31"/>
      <c r="B122" s="353">
        <v>3</v>
      </c>
      <c r="C122" s="354" t="s">
        <v>8</v>
      </c>
      <c r="D122" s="327"/>
      <c r="E122" s="327"/>
      <c r="F122" s="327"/>
      <c r="G122" s="327"/>
      <c r="H122" s="327"/>
      <c r="I122" s="327"/>
      <c r="J122" s="327"/>
      <c r="K122" s="327"/>
      <c r="L122" s="327"/>
      <c r="M122" s="327"/>
      <c r="N122" s="327"/>
      <c r="O122" s="327"/>
      <c r="P122" s="327"/>
      <c r="Q122" s="327"/>
      <c r="R122" s="327"/>
      <c r="S122" s="327"/>
      <c r="T122" s="327"/>
      <c r="U122" s="327"/>
      <c r="V122" s="327"/>
      <c r="W122" s="327"/>
      <c r="X122" s="328"/>
    </row>
    <row r="123" spans="1:24" ht="23.1" customHeight="1" x14ac:dyDescent="0.25">
      <c r="A123" s="31"/>
      <c r="B123" s="351" t="s">
        <v>191</v>
      </c>
      <c r="C123" s="352" t="s">
        <v>239</v>
      </c>
      <c r="D123" s="321">
        <f t="shared" ref="D123:W123" si="16">SUM(D151)</f>
        <v>0</v>
      </c>
      <c r="E123" s="321">
        <f t="shared" si="16"/>
        <v>0</v>
      </c>
      <c r="F123" s="321">
        <f t="shared" si="16"/>
        <v>0</v>
      </c>
      <c r="G123" s="321">
        <f t="shared" si="16"/>
        <v>0</v>
      </c>
      <c r="H123" s="321">
        <f t="shared" si="16"/>
        <v>0</v>
      </c>
      <c r="I123" s="321">
        <f t="shared" si="16"/>
        <v>0</v>
      </c>
      <c r="J123" s="321">
        <f t="shared" si="16"/>
        <v>0</v>
      </c>
      <c r="K123" s="321">
        <f t="shared" si="16"/>
        <v>0</v>
      </c>
      <c r="L123" s="321">
        <f t="shared" si="16"/>
        <v>0</v>
      </c>
      <c r="M123" s="321">
        <f t="shared" si="16"/>
        <v>0</v>
      </c>
      <c r="N123" s="321">
        <f t="shared" si="16"/>
        <v>0</v>
      </c>
      <c r="O123" s="321">
        <f t="shared" si="16"/>
        <v>0</v>
      </c>
      <c r="P123" s="321">
        <f t="shared" si="16"/>
        <v>0</v>
      </c>
      <c r="Q123" s="321">
        <f t="shared" si="16"/>
        <v>0</v>
      </c>
      <c r="R123" s="321">
        <f t="shared" si="16"/>
        <v>0</v>
      </c>
      <c r="S123" s="321">
        <f t="shared" si="16"/>
        <v>0</v>
      </c>
      <c r="T123" s="321">
        <f t="shared" si="16"/>
        <v>0</v>
      </c>
      <c r="U123" s="321">
        <f t="shared" si="16"/>
        <v>0</v>
      </c>
      <c r="V123" s="321">
        <f t="shared" si="16"/>
        <v>0</v>
      </c>
      <c r="W123" s="321">
        <f t="shared" si="16"/>
        <v>0</v>
      </c>
      <c r="X123" s="322">
        <f>SUM(D123:W123)</f>
        <v>0</v>
      </c>
    </row>
    <row r="124" spans="1:24" ht="23.1" customHeight="1" x14ac:dyDescent="0.25">
      <c r="A124" s="31"/>
      <c r="B124" s="359" t="s">
        <v>193</v>
      </c>
      <c r="C124" s="360" t="s">
        <v>240</v>
      </c>
      <c r="D124" s="325">
        <f t="shared" ref="D124:W124" si="17">SUM(D147)</f>
        <v>0</v>
      </c>
      <c r="E124" s="325">
        <f t="shared" si="17"/>
        <v>0</v>
      </c>
      <c r="F124" s="325">
        <f t="shared" si="17"/>
        <v>0</v>
      </c>
      <c r="G124" s="325">
        <f t="shared" si="17"/>
        <v>0</v>
      </c>
      <c r="H124" s="325">
        <f t="shared" si="17"/>
        <v>0</v>
      </c>
      <c r="I124" s="325">
        <f t="shared" si="17"/>
        <v>0</v>
      </c>
      <c r="J124" s="325">
        <f t="shared" si="17"/>
        <v>0</v>
      </c>
      <c r="K124" s="325">
        <f t="shared" si="17"/>
        <v>0</v>
      </c>
      <c r="L124" s="325">
        <f t="shared" si="17"/>
        <v>0</v>
      </c>
      <c r="M124" s="325">
        <f t="shared" si="17"/>
        <v>0</v>
      </c>
      <c r="N124" s="325">
        <f t="shared" si="17"/>
        <v>0</v>
      </c>
      <c r="O124" s="325">
        <f t="shared" si="17"/>
        <v>0</v>
      </c>
      <c r="P124" s="325">
        <f t="shared" si="17"/>
        <v>0</v>
      </c>
      <c r="Q124" s="325">
        <f t="shared" si="17"/>
        <v>0</v>
      </c>
      <c r="R124" s="325">
        <f t="shared" si="17"/>
        <v>351868</v>
      </c>
      <c r="S124" s="325">
        <f t="shared" si="17"/>
        <v>0</v>
      </c>
      <c r="T124" s="325">
        <f t="shared" si="17"/>
        <v>0</v>
      </c>
      <c r="U124" s="325">
        <f t="shared" si="17"/>
        <v>0</v>
      </c>
      <c r="V124" s="325">
        <f t="shared" si="17"/>
        <v>0</v>
      </c>
      <c r="W124" s="325">
        <f t="shared" si="17"/>
        <v>0</v>
      </c>
      <c r="X124" s="326">
        <f>SUM(D124:W124)</f>
        <v>351868</v>
      </c>
    </row>
    <row r="125" spans="1:24" ht="23.1" customHeight="1" x14ac:dyDescent="0.25">
      <c r="A125" s="31"/>
      <c r="B125" s="353">
        <v>4</v>
      </c>
      <c r="C125" s="354" t="s">
        <v>200</v>
      </c>
      <c r="D125" s="327"/>
      <c r="E125" s="327"/>
      <c r="F125" s="327"/>
      <c r="G125" s="327"/>
      <c r="H125" s="327"/>
      <c r="I125" s="327"/>
      <c r="J125" s="327"/>
      <c r="K125" s="327"/>
      <c r="L125" s="327"/>
      <c r="M125" s="327"/>
      <c r="N125" s="327"/>
      <c r="O125" s="327"/>
      <c r="P125" s="327"/>
      <c r="Q125" s="327"/>
      <c r="R125" s="327"/>
      <c r="S125" s="327"/>
      <c r="T125" s="327"/>
      <c r="U125" s="327"/>
      <c r="V125" s="327"/>
      <c r="W125" s="327"/>
      <c r="X125" s="328"/>
    </row>
    <row r="126" spans="1:24" ht="23.1" customHeight="1" x14ac:dyDescent="0.25">
      <c r="A126" s="31"/>
      <c r="B126" s="351" t="s">
        <v>191</v>
      </c>
      <c r="C126" s="352" t="s">
        <v>239</v>
      </c>
      <c r="D126" s="321">
        <f t="shared" ref="D126:W126" si="18">SUM(D154)</f>
        <v>0</v>
      </c>
      <c r="E126" s="321">
        <f t="shared" si="18"/>
        <v>0</v>
      </c>
      <c r="F126" s="321">
        <f t="shared" si="18"/>
        <v>0</v>
      </c>
      <c r="G126" s="321">
        <f t="shared" si="18"/>
        <v>0</v>
      </c>
      <c r="H126" s="321">
        <f t="shared" si="18"/>
        <v>0</v>
      </c>
      <c r="I126" s="321">
        <f t="shared" si="18"/>
        <v>0</v>
      </c>
      <c r="J126" s="321">
        <f t="shared" si="18"/>
        <v>0</v>
      </c>
      <c r="K126" s="321">
        <f t="shared" si="18"/>
        <v>0</v>
      </c>
      <c r="L126" s="321">
        <f t="shared" si="18"/>
        <v>0</v>
      </c>
      <c r="M126" s="321">
        <f t="shared" si="18"/>
        <v>0</v>
      </c>
      <c r="N126" s="321">
        <f t="shared" si="18"/>
        <v>0</v>
      </c>
      <c r="O126" s="321">
        <f t="shared" si="18"/>
        <v>0</v>
      </c>
      <c r="P126" s="321">
        <f t="shared" si="18"/>
        <v>0</v>
      </c>
      <c r="Q126" s="321">
        <f t="shared" si="18"/>
        <v>0</v>
      </c>
      <c r="R126" s="321">
        <f t="shared" si="18"/>
        <v>0</v>
      </c>
      <c r="S126" s="321">
        <f t="shared" si="18"/>
        <v>0</v>
      </c>
      <c r="T126" s="321">
        <f t="shared" si="18"/>
        <v>0</v>
      </c>
      <c r="U126" s="321">
        <f t="shared" si="18"/>
        <v>0</v>
      </c>
      <c r="V126" s="321">
        <f t="shared" si="18"/>
        <v>0</v>
      </c>
      <c r="W126" s="321">
        <f t="shared" si="18"/>
        <v>0</v>
      </c>
      <c r="X126" s="322">
        <f>SUM(D126:W126)</f>
        <v>0</v>
      </c>
    </row>
    <row r="127" spans="1:24" ht="23.1" customHeight="1" x14ac:dyDescent="0.25">
      <c r="A127" s="31"/>
      <c r="B127" s="97" t="s">
        <v>193</v>
      </c>
      <c r="C127" s="98" t="s">
        <v>240</v>
      </c>
      <c r="D127" s="325">
        <f t="shared" ref="D127:W127" si="19">SUM(D150)</f>
        <v>0</v>
      </c>
      <c r="E127" s="325">
        <f t="shared" si="19"/>
        <v>0</v>
      </c>
      <c r="F127" s="325">
        <f t="shared" si="19"/>
        <v>0</v>
      </c>
      <c r="G127" s="325">
        <f t="shared" si="19"/>
        <v>0</v>
      </c>
      <c r="H127" s="325">
        <f t="shared" si="19"/>
        <v>0</v>
      </c>
      <c r="I127" s="325">
        <f t="shared" si="19"/>
        <v>0</v>
      </c>
      <c r="J127" s="325">
        <f t="shared" si="19"/>
        <v>0</v>
      </c>
      <c r="K127" s="325">
        <f t="shared" si="19"/>
        <v>0</v>
      </c>
      <c r="L127" s="325">
        <f t="shared" si="19"/>
        <v>0</v>
      </c>
      <c r="M127" s="325">
        <f t="shared" si="19"/>
        <v>0</v>
      </c>
      <c r="N127" s="325">
        <f t="shared" si="19"/>
        <v>0</v>
      </c>
      <c r="O127" s="325">
        <f t="shared" si="19"/>
        <v>0</v>
      </c>
      <c r="P127" s="325">
        <f t="shared" si="19"/>
        <v>0</v>
      </c>
      <c r="Q127" s="325">
        <f t="shared" si="19"/>
        <v>0</v>
      </c>
      <c r="R127" s="325">
        <f t="shared" si="19"/>
        <v>0</v>
      </c>
      <c r="S127" s="325">
        <f t="shared" si="19"/>
        <v>0</v>
      </c>
      <c r="T127" s="325">
        <f t="shared" si="19"/>
        <v>0</v>
      </c>
      <c r="U127" s="325">
        <f t="shared" si="19"/>
        <v>0</v>
      </c>
      <c r="V127" s="325">
        <f t="shared" si="19"/>
        <v>0</v>
      </c>
      <c r="W127" s="325">
        <f t="shared" si="19"/>
        <v>0</v>
      </c>
      <c r="X127" s="326">
        <f>SUM(D127:W127)</f>
        <v>0</v>
      </c>
    </row>
    <row r="128" spans="1:24" ht="23.1" customHeight="1" x14ac:dyDescent="0.25">
      <c r="A128" s="31"/>
      <c r="B128" s="357"/>
      <c r="C128" s="358"/>
      <c r="D128" s="327"/>
      <c r="E128" s="327"/>
      <c r="F128" s="327"/>
      <c r="G128" s="327"/>
      <c r="H128" s="327"/>
      <c r="I128" s="327"/>
      <c r="J128" s="327"/>
      <c r="K128" s="327"/>
      <c r="L128" s="327"/>
      <c r="M128" s="327"/>
      <c r="N128" s="327"/>
      <c r="O128" s="327"/>
      <c r="P128" s="327"/>
      <c r="Q128" s="327"/>
      <c r="R128" s="327"/>
      <c r="S128" s="327"/>
      <c r="T128" s="327"/>
      <c r="U128" s="327"/>
      <c r="V128" s="327"/>
      <c r="W128" s="327"/>
      <c r="X128" s="329"/>
    </row>
    <row r="129" spans="1:24" ht="23.1" customHeight="1" x14ac:dyDescent="0.25">
      <c r="A129" s="25"/>
      <c r="B129" s="482" t="s">
        <v>243</v>
      </c>
      <c r="C129" s="483"/>
      <c r="D129" s="356">
        <f t="shared" ref="D129:W129" si="20">SUM(D99,D100,D101,D103,D104,D105,D107,D108,D110,D111,D115,D116,D117,D119,D120,D121,D123,D124,D126,D127)</f>
        <v>1586600</v>
      </c>
      <c r="E129" s="356">
        <f t="shared" si="20"/>
        <v>433574</v>
      </c>
      <c r="F129" s="356">
        <f t="shared" si="20"/>
        <v>220074</v>
      </c>
      <c r="G129" s="356">
        <f t="shared" si="20"/>
        <v>522337</v>
      </c>
      <c r="H129" s="356">
        <f t="shared" si="20"/>
        <v>275229</v>
      </c>
      <c r="I129" s="356">
        <f t="shared" si="20"/>
        <v>217696</v>
      </c>
      <c r="J129" s="356">
        <f t="shared" si="20"/>
        <v>244141</v>
      </c>
      <c r="K129" s="356">
        <f t="shared" si="20"/>
        <v>282109</v>
      </c>
      <c r="L129" s="356">
        <f t="shared" si="20"/>
        <v>556423</v>
      </c>
      <c r="M129" s="356">
        <f t="shared" si="20"/>
        <v>364477</v>
      </c>
      <c r="N129" s="356">
        <f t="shared" si="20"/>
        <v>519888</v>
      </c>
      <c r="O129" s="356">
        <f t="shared" si="20"/>
        <v>892709</v>
      </c>
      <c r="P129" s="356">
        <f t="shared" si="20"/>
        <v>3157298</v>
      </c>
      <c r="Q129" s="356">
        <f t="shared" si="20"/>
        <v>1586929</v>
      </c>
      <c r="R129" s="356">
        <f t="shared" si="20"/>
        <v>965334</v>
      </c>
      <c r="S129" s="356">
        <f t="shared" si="20"/>
        <v>570092</v>
      </c>
      <c r="T129" s="356">
        <f t="shared" si="20"/>
        <v>455916</v>
      </c>
      <c r="U129" s="356">
        <f t="shared" si="20"/>
        <v>602570</v>
      </c>
      <c r="V129" s="356">
        <f t="shared" si="20"/>
        <v>432439</v>
      </c>
      <c r="W129" s="356">
        <f t="shared" si="20"/>
        <v>70000</v>
      </c>
      <c r="X129" s="330"/>
    </row>
    <row r="130" spans="1:24" ht="14.25" x14ac:dyDescent="0.2">
      <c r="A130" s="25"/>
      <c r="B130" s="349"/>
      <c r="C130" s="350"/>
      <c r="D130" s="331"/>
      <c r="E130" s="332"/>
    </row>
    <row r="131" spans="1:24" ht="23.1" customHeight="1" x14ac:dyDescent="0.25">
      <c r="A131" s="25"/>
      <c r="B131" s="353" t="s">
        <v>244</v>
      </c>
      <c r="C131" s="355" t="s">
        <v>245</v>
      </c>
      <c r="D131" s="333"/>
      <c r="E131" s="333"/>
      <c r="F131" s="333"/>
      <c r="G131" s="333"/>
      <c r="H131" s="333"/>
      <c r="I131" s="333"/>
      <c r="J131" s="333"/>
      <c r="K131" s="333"/>
      <c r="L131" s="333"/>
      <c r="M131" s="333"/>
      <c r="N131" s="333"/>
      <c r="O131" s="333"/>
      <c r="P131" s="333"/>
      <c r="Q131" s="333"/>
      <c r="R131" s="333"/>
      <c r="S131" s="333"/>
      <c r="T131" s="333"/>
      <c r="U131" s="333"/>
      <c r="V131" s="333"/>
      <c r="W131" s="333"/>
      <c r="X131" s="334"/>
    </row>
    <row r="132" spans="1:24" ht="23.1" customHeight="1" x14ac:dyDescent="0.25">
      <c r="A132" s="25"/>
      <c r="B132" s="351"/>
      <c r="C132" s="352"/>
      <c r="D132" s="319"/>
      <c r="E132" s="319"/>
      <c r="F132" s="319"/>
      <c r="G132" s="319"/>
      <c r="H132" s="319"/>
      <c r="I132" s="319"/>
      <c r="J132" s="319"/>
      <c r="K132" s="319"/>
      <c r="L132" s="319"/>
      <c r="M132" s="319"/>
      <c r="N132" s="319"/>
      <c r="O132" s="319"/>
      <c r="P132" s="319"/>
      <c r="Q132" s="319"/>
      <c r="R132" s="319"/>
      <c r="S132" s="319"/>
      <c r="T132" s="319"/>
      <c r="U132" s="319"/>
      <c r="V132" s="319"/>
      <c r="W132" s="319"/>
      <c r="X132" s="335"/>
    </row>
    <row r="133" spans="1:24" ht="23.1" customHeight="1" x14ac:dyDescent="0.25">
      <c r="A133" s="25"/>
      <c r="B133" s="97" t="s">
        <v>191</v>
      </c>
      <c r="C133" s="98" t="s">
        <v>246</v>
      </c>
      <c r="D133" s="321">
        <v>978631</v>
      </c>
      <c r="E133" s="321">
        <v>217886</v>
      </c>
      <c r="F133" s="321">
        <v>85678</v>
      </c>
      <c r="G133" s="321">
        <v>0</v>
      </c>
      <c r="H133" s="321">
        <v>0</v>
      </c>
      <c r="I133" s="321">
        <v>23305</v>
      </c>
      <c r="J133" s="321">
        <v>128823</v>
      </c>
      <c r="K133" s="321">
        <v>42947</v>
      </c>
      <c r="L133" s="321">
        <v>0</v>
      </c>
      <c r="M133" s="321">
        <v>154105</v>
      </c>
      <c r="N133" s="321">
        <v>273075</v>
      </c>
      <c r="O133" s="321">
        <v>509351</v>
      </c>
      <c r="P133" s="321">
        <v>1766899</v>
      </c>
      <c r="Q133" s="321">
        <v>0</v>
      </c>
      <c r="R133" s="321">
        <v>0</v>
      </c>
      <c r="S133" s="321">
        <v>0</v>
      </c>
      <c r="T133" s="321">
        <v>0</v>
      </c>
      <c r="U133" s="321">
        <v>0</v>
      </c>
      <c r="V133" s="321">
        <v>0</v>
      </c>
      <c r="W133" s="321">
        <v>0</v>
      </c>
      <c r="X133" s="322">
        <f t="shared" ref="X133:X142" si="21">SUM(D133:W133)</f>
        <v>4180700</v>
      </c>
    </row>
    <row r="134" spans="1:24" ht="23.1" customHeight="1" x14ac:dyDescent="0.25">
      <c r="A134" s="25"/>
      <c r="B134" s="97" t="s">
        <v>193</v>
      </c>
      <c r="C134" s="98" t="s">
        <v>247</v>
      </c>
      <c r="D134" s="323">
        <v>264390</v>
      </c>
      <c r="E134" s="323">
        <v>60561</v>
      </c>
      <c r="F134" s="323">
        <v>45472</v>
      </c>
      <c r="G134" s="323">
        <v>0</v>
      </c>
      <c r="H134" s="323">
        <v>60886</v>
      </c>
      <c r="I134" s="323">
        <v>30709</v>
      </c>
      <c r="J134" s="323">
        <v>36816</v>
      </c>
      <c r="K134" s="323">
        <v>0</v>
      </c>
      <c r="L134" s="323">
        <v>0</v>
      </c>
      <c r="M134" s="323">
        <v>59969</v>
      </c>
      <c r="N134" s="323">
        <v>0</v>
      </c>
      <c r="O134" s="323">
        <v>83656</v>
      </c>
      <c r="P134" s="323">
        <v>361861</v>
      </c>
      <c r="Q134" s="323">
        <v>0</v>
      </c>
      <c r="R134" s="323">
        <v>0</v>
      </c>
      <c r="S134" s="323">
        <v>0</v>
      </c>
      <c r="T134" s="323">
        <v>0</v>
      </c>
      <c r="U134" s="323">
        <v>0</v>
      </c>
      <c r="V134" s="323">
        <v>0</v>
      </c>
      <c r="W134" s="323">
        <v>0</v>
      </c>
      <c r="X134" s="324">
        <f t="shared" si="21"/>
        <v>1004320</v>
      </c>
    </row>
    <row r="135" spans="1:24" ht="23.1" customHeight="1" x14ac:dyDescent="0.25">
      <c r="A135" s="25"/>
      <c r="B135" s="97" t="s">
        <v>195</v>
      </c>
      <c r="C135" s="98" t="s">
        <v>248</v>
      </c>
      <c r="D135" s="323">
        <v>264390</v>
      </c>
      <c r="E135" s="323">
        <v>60561</v>
      </c>
      <c r="F135" s="323">
        <v>45472</v>
      </c>
      <c r="G135" s="323">
        <v>0</v>
      </c>
      <c r="H135" s="323">
        <v>0</v>
      </c>
      <c r="I135" s="323">
        <v>0</v>
      </c>
      <c r="J135" s="323">
        <v>36369</v>
      </c>
      <c r="K135" s="323">
        <v>0</v>
      </c>
      <c r="L135" s="323">
        <v>0</v>
      </c>
      <c r="M135" s="323">
        <v>754</v>
      </c>
      <c r="N135" s="323">
        <v>0</v>
      </c>
      <c r="O135" s="323">
        <v>83656</v>
      </c>
      <c r="P135" s="323">
        <v>361861</v>
      </c>
      <c r="Q135" s="323">
        <v>0</v>
      </c>
      <c r="R135" s="323">
        <v>0</v>
      </c>
      <c r="S135" s="323">
        <v>0</v>
      </c>
      <c r="T135" s="323">
        <v>0</v>
      </c>
      <c r="U135" s="323">
        <v>0</v>
      </c>
      <c r="V135" s="323">
        <v>0</v>
      </c>
      <c r="W135" s="323">
        <v>0</v>
      </c>
      <c r="X135" s="324">
        <f t="shared" si="21"/>
        <v>853063</v>
      </c>
    </row>
    <row r="136" spans="1:24" ht="23.1" customHeight="1" x14ac:dyDescent="0.25">
      <c r="A136" s="25"/>
      <c r="B136" s="97" t="s">
        <v>197</v>
      </c>
      <c r="C136" s="98" t="s">
        <v>249</v>
      </c>
      <c r="D136" s="325">
        <v>0</v>
      </c>
      <c r="E136" s="325">
        <v>0</v>
      </c>
      <c r="F136" s="325">
        <v>0</v>
      </c>
      <c r="G136" s="325">
        <v>0</v>
      </c>
      <c r="H136" s="325">
        <v>0</v>
      </c>
      <c r="I136" s="325">
        <v>0</v>
      </c>
      <c r="J136" s="325">
        <v>0</v>
      </c>
      <c r="K136" s="325">
        <v>0</v>
      </c>
      <c r="L136" s="325">
        <v>0</v>
      </c>
      <c r="M136" s="325">
        <v>0</v>
      </c>
      <c r="N136" s="325">
        <v>0</v>
      </c>
      <c r="O136" s="325">
        <v>0</v>
      </c>
      <c r="P136" s="325">
        <v>0</v>
      </c>
      <c r="Q136" s="325">
        <v>0</v>
      </c>
      <c r="R136" s="325">
        <v>0</v>
      </c>
      <c r="S136" s="325">
        <v>0</v>
      </c>
      <c r="T136" s="325">
        <v>0</v>
      </c>
      <c r="U136" s="325">
        <v>0</v>
      </c>
      <c r="V136" s="325">
        <v>0</v>
      </c>
      <c r="W136" s="325">
        <v>0</v>
      </c>
      <c r="X136" s="326">
        <f t="shared" si="21"/>
        <v>0</v>
      </c>
    </row>
    <row r="137" spans="1:24" ht="23.1" customHeight="1" x14ac:dyDescent="0.25">
      <c r="A137" s="25"/>
      <c r="B137" s="97" t="s">
        <v>250</v>
      </c>
      <c r="C137" s="98" t="s">
        <v>251</v>
      </c>
      <c r="D137" s="336">
        <v>0</v>
      </c>
      <c r="E137" s="336">
        <v>0</v>
      </c>
      <c r="F137" s="336">
        <v>0</v>
      </c>
      <c r="G137" s="336">
        <v>0</v>
      </c>
      <c r="H137" s="336">
        <v>0</v>
      </c>
      <c r="I137" s="336">
        <v>0</v>
      </c>
      <c r="J137" s="336">
        <v>0</v>
      </c>
      <c r="K137" s="336">
        <v>0</v>
      </c>
      <c r="L137" s="336">
        <v>0</v>
      </c>
      <c r="M137" s="336">
        <v>0</v>
      </c>
      <c r="N137" s="336">
        <v>0</v>
      </c>
      <c r="O137" s="336">
        <v>0</v>
      </c>
      <c r="P137" s="336">
        <v>0</v>
      </c>
      <c r="Q137" s="336">
        <v>0</v>
      </c>
      <c r="R137" s="336">
        <v>0</v>
      </c>
      <c r="S137" s="336">
        <v>0</v>
      </c>
      <c r="T137" s="336">
        <v>0</v>
      </c>
      <c r="U137" s="336">
        <v>65514</v>
      </c>
      <c r="V137" s="336">
        <v>0</v>
      </c>
      <c r="W137" s="336">
        <v>0</v>
      </c>
      <c r="X137" s="337">
        <f t="shared" si="21"/>
        <v>65514</v>
      </c>
    </row>
    <row r="138" spans="1:24" ht="23.1" customHeight="1" x14ac:dyDescent="0.25">
      <c r="A138" s="25"/>
      <c r="B138" s="97" t="s">
        <v>252</v>
      </c>
      <c r="C138" s="98" t="s">
        <v>253</v>
      </c>
      <c r="D138" s="323">
        <v>0</v>
      </c>
      <c r="E138" s="323">
        <v>0</v>
      </c>
      <c r="F138" s="323">
        <v>0</v>
      </c>
      <c r="G138" s="323">
        <v>0</v>
      </c>
      <c r="H138" s="323">
        <v>0</v>
      </c>
      <c r="I138" s="323">
        <v>0</v>
      </c>
      <c r="J138" s="323">
        <v>0</v>
      </c>
      <c r="K138" s="323">
        <v>0</v>
      </c>
      <c r="L138" s="323">
        <v>0</v>
      </c>
      <c r="M138" s="323">
        <v>0</v>
      </c>
      <c r="N138" s="323">
        <v>0</v>
      </c>
      <c r="O138" s="323">
        <v>0</v>
      </c>
      <c r="P138" s="323">
        <v>0</v>
      </c>
      <c r="Q138" s="323">
        <v>0</v>
      </c>
      <c r="R138" s="323">
        <v>0</v>
      </c>
      <c r="S138" s="323">
        <v>0</v>
      </c>
      <c r="T138" s="323">
        <v>0</v>
      </c>
      <c r="U138" s="323">
        <v>7113</v>
      </c>
      <c r="V138" s="323">
        <v>0</v>
      </c>
      <c r="W138" s="323">
        <v>0</v>
      </c>
      <c r="X138" s="324">
        <f t="shared" si="21"/>
        <v>7113</v>
      </c>
    </row>
    <row r="139" spans="1:24" ht="23.1" customHeight="1" x14ac:dyDescent="0.25">
      <c r="A139" s="25"/>
      <c r="B139" s="97" t="s">
        <v>254</v>
      </c>
      <c r="C139" s="98" t="s">
        <v>255</v>
      </c>
      <c r="D139" s="323">
        <v>0</v>
      </c>
      <c r="E139" s="323">
        <v>0</v>
      </c>
      <c r="F139" s="323">
        <v>0</v>
      </c>
      <c r="G139" s="323">
        <v>0</v>
      </c>
      <c r="H139" s="323">
        <v>0</v>
      </c>
      <c r="I139" s="323">
        <v>0</v>
      </c>
      <c r="J139" s="323">
        <v>0</v>
      </c>
      <c r="K139" s="323">
        <v>0</v>
      </c>
      <c r="L139" s="323">
        <v>0</v>
      </c>
      <c r="M139" s="323">
        <v>0</v>
      </c>
      <c r="N139" s="323">
        <v>0</v>
      </c>
      <c r="O139" s="323">
        <v>0</v>
      </c>
      <c r="P139" s="323">
        <v>0</v>
      </c>
      <c r="Q139" s="323">
        <v>0</v>
      </c>
      <c r="R139" s="323">
        <v>0</v>
      </c>
      <c r="S139" s="323">
        <v>0</v>
      </c>
      <c r="T139" s="323">
        <v>0</v>
      </c>
      <c r="U139" s="323">
        <v>7113</v>
      </c>
      <c r="V139" s="323">
        <v>0</v>
      </c>
      <c r="W139" s="323">
        <v>0</v>
      </c>
      <c r="X139" s="324">
        <f t="shared" si="21"/>
        <v>7113</v>
      </c>
    </row>
    <row r="140" spans="1:24" ht="23.1" customHeight="1" x14ac:dyDescent="0.25">
      <c r="A140" s="25"/>
      <c r="B140" s="97" t="s">
        <v>256</v>
      </c>
      <c r="C140" s="98" t="s">
        <v>257</v>
      </c>
      <c r="D140" s="323">
        <v>0</v>
      </c>
      <c r="E140" s="323">
        <v>0</v>
      </c>
      <c r="F140" s="323">
        <v>0</v>
      </c>
      <c r="G140" s="323">
        <v>0</v>
      </c>
      <c r="H140" s="323">
        <v>0</v>
      </c>
      <c r="I140" s="323">
        <v>0</v>
      </c>
      <c r="J140" s="323">
        <v>0</v>
      </c>
      <c r="K140" s="323">
        <v>0</v>
      </c>
      <c r="L140" s="323">
        <v>0</v>
      </c>
      <c r="M140" s="323">
        <v>0</v>
      </c>
      <c r="N140" s="323">
        <v>0</v>
      </c>
      <c r="O140" s="323">
        <v>0</v>
      </c>
      <c r="P140" s="323">
        <v>0</v>
      </c>
      <c r="Q140" s="323">
        <v>0</v>
      </c>
      <c r="R140" s="323">
        <v>0</v>
      </c>
      <c r="S140" s="323">
        <v>0</v>
      </c>
      <c r="T140" s="323">
        <v>0</v>
      </c>
      <c r="U140" s="323">
        <v>0</v>
      </c>
      <c r="V140" s="323">
        <v>0</v>
      </c>
      <c r="W140" s="323">
        <v>0</v>
      </c>
      <c r="X140" s="324">
        <f t="shared" si="21"/>
        <v>0</v>
      </c>
    </row>
    <row r="141" spans="1:24" ht="23.1" customHeight="1" x14ac:dyDescent="0.25">
      <c r="A141" s="25"/>
      <c r="B141" s="97" t="s">
        <v>258</v>
      </c>
      <c r="C141" s="98" t="s">
        <v>259</v>
      </c>
      <c r="D141" s="323">
        <v>0</v>
      </c>
      <c r="E141" s="323">
        <v>100</v>
      </c>
      <c r="F141" s="323">
        <v>0</v>
      </c>
      <c r="G141" s="323">
        <v>0</v>
      </c>
      <c r="H141" s="323">
        <v>0</v>
      </c>
      <c r="I141" s="323">
        <v>0</v>
      </c>
      <c r="J141" s="323">
        <v>0</v>
      </c>
      <c r="K141" s="323">
        <v>0</v>
      </c>
      <c r="L141" s="323">
        <v>0</v>
      </c>
      <c r="M141" s="323">
        <v>150</v>
      </c>
      <c r="N141" s="323">
        <v>0</v>
      </c>
      <c r="O141" s="323">
        <v>0</v>
      </c>
      <c r="P141" s="323">
        <v>0</v>
      </c>
      <c r="Q141" s="323">
        <v>0</v>
      </c>
      <c r="R141" s="323">
        <v>0</v>
      </c>
      <c r="S141" s="323">
        <v>0</v>
      </c>
      <c r="T141" s="323">
        <v>0</v>
      </c>
      <c r="U141" s="323">
        <v>0</v>
      </c>
      <c r="V141" s="323">
        <v>0</v>
      </c>
      <c r="W141" s="323">
        <v>0</v>
      </c>
      <c r="X141" s="324">
        <f t="shared" si="21"/>
        <v>250</v>
      </c>
    </row>
    <row r="142" spans="1:24" ht="23.1" customHeight="1" x14ac:dyDescent="0.25">
      <c r="A142" s="25"/>
      <c r="B142" s="97" t="s">
        <v>260</v>
      </c>
      <c r="C142" s="98" t="s">
        <v>261</v>
      </c>
      <c r="D142" s="325">
        <v>0</v>
      </c>
      <c r="E142" s="325">
        <v>100</v>
      </c>
      <c r="F142" s="325">
        <v>0</v>
      </c>
      <c r="G142" s="325">
        <v>0</v>
      </c>
      <c r="H142" s="325">
        <v>0</v>
      </c>
      <c r="I142" s="325">
        <v>0</v>
      </c>
      <c r="J142" s="325">
        <v>0</v>
      </c>
      <c r="K142" s="325">
        <v>0</v>
      </c>
      <c r="L142" s="325">
        <v>0</v>
      </c>
      <c r="M142" s="325">
        <v>150</v>
      </c>
      <c r="N142" s="325">
        <v>0</v>
      </c>
      <c r="O142" s="325">
        <v>0</v>
      </c>
      <c r="P142" s="325">
        <v>0</v>
      </c>
      <c r="Q142" s="325">
        <v>0</v>
      </c>
      <c r="R142" s="325">
        <v>0</v>
      </c>
      <c r="S142" s="325">
        <v>0</v>
      </c>
      <c r="T142" s="325">
        <v>0</v>
      </c>
      <c r="U142" s="325">
        <v>0</v>
      </c>
      <c r="V142" s="325">
        <v>0</v>
      </c>
      <c r="W142" s="325">
        <v>0</v>
      </c>
      <c r="X142" s="326">
        <f t="shared" si="21"/>
        <v>250</v>
      </c>
    </row>
    <row r="143" spans="1:24" ht="23.1" customHeight="1" x14ac:dyDescent="0.25">
      <c r="A143" s="25"/>
      <c r="B143" s="110"/>
      <c r="C143" s="99"/>
      <c r="D143" s="338"/>
      <c r="E143" s="338"/>
      <c r="F143" s="338"/>
      <c r="G143" s="338"/>
      <c r="H143" s="338"/>
      <c r="I143" s="338"/>
      <c r="J143" s="338"/>
      <c r="K143" s="338"/>
      <c r="L143" s="338"/>
      <c r="M143" s="338"/>
      <c r="N143" s="338"/>
      <c r="O143" s="338"/>
      <c r="P143" s="338"/>
      <c r="Q143" s="338"/>
      <c r="R143" s="338"/>
      <c r="S143" s="338"/>
      <c r="T143" s="338"/>
      <c r="U143" s="338"/>
      <c r="V143" s="338"/>
      <c r="W143" s="338"/>
      <c r="X143" s="329"/>
    </row>
    <row r="144" spans="1:24" ht="23.1" customHeight="1" x14ac:dyDescent="0.25">
      <c r="A144" s="25"/>
      <c r="B144" s="347"/>
      <c r="C144" s="348"/>
      <c r="D144" s="317"/>
      <c r="E144" s="317"/>
      <c r="F144" s="317"/>
      <c r="G144" s="317"/>
      <c r="H144" s="317"/>
      <c r="I144" s="317"/>
      <c r="J144" s="317"/>
      <c r="K144" s="317"/>
      <c r="L144" s="317"/>
      <c r="M144" s="317"/>
      <c r="N144" s="317"/>
      <c r="O144" s="317"/>
      <c r="P144" s="317"/>
      <c r="Q144" s="317"/>
      <c r="R144" s="317"/>
      <c r="S144" s="317"/>
      <c r="T144" s="317"/>
      <c r="U144" s="317"/>
      <c r="V144" s="317"/>
      <c r="W144" s="317"/>
      <c r="X144" s="318"/>
    </row>
    <row r="145" spans="1:24" ht="23.1" customHeight="1" x14ac:dyDescent="0.25">
      <c r="A145" s="25"/>
      <c r="B145" s="353" t="s">
        <v>262</v>
      </c>
      <c r="C145" s="354" t="s">
        <v>263</v>
      </c>
      <c r="D145" s="333"/>
      <c r="E145" s="333"/>
      <c r="F145" s="333"/>
      <c r="G145" s="333"/>
      <c r="H145" s="333"/>
      <c r="I145" s="333"/>
      <c r="J145" s="333"/>
      <c r="K145" s="333"/>
      <c r="L145" s="333"/>
      <c r="M145" s="333"/>
      <c r="N145" s="333"/>
      <c r="O145" s="333"/>
      <c r="P145" s="333"/>
      <c r="Q145" s="333"/>
      <c r="R145" s="333"/>
      <c r="S145" s="333"/>
      <c r="T145" s="333"/>
      <c r="U145" s="333"/>
      <c r="V145" s="333"/>
      <c r="W145" s="333"/>
      <c r="X145" s="339"/>
    </row>
    <row r="146" spans="1:24" ht="23.1" customHeight="1" x14ac:dyDescent="0.25">
      <c r="A146" s="25"/>
      <c r="B146" s="351"/>
      <c r="C146" s="352"/>
      <c r="D146" s="319"/>
      <c r="E146" s="319"/>
      <c r="F146" s="319"/>
      <c r="G146" s="319"/>
      <c r="H146" s="319"/>
      <c r="I146" s="319"/>
      <c r="J146" s="319"/>
      <c r="K146" s="319"/>
      <c r="L146" s="319"/>
      <c r="M146" s="319"/>
      <c r="N146" s="319"/>
      <c r="O146" s="319"/>
      <c r="P146" s="319"/>
      <c r="Q146" s="319"/>
      <c r="R146" s="319"/>
      <c r="S146" s="319"/>
      <c r="T146" s="319"/>
      <c r="U146" s="319"/>
      <c r="V146" s="319"/>
      <c r="W146" s="319"/>
      <c r="X146" s="335"/>
    </row>
    <row r="147" spans="1:24" ht="23.1" customHeight="1" x14ac:dyDescent="0.25">
      <c r="A147" s="25"/>
      <c r="B147" s="97" t="s">
        <v>191</v>
      </c>
      <c r="C147" s="98" t="s">
        <v>246</v>
      </c>
      <c r="D147" s="321">
        <v>0</v>
      </c>
      <c r="E147" s="321">
        <v>0</v>
      </c>
      <c r="F147" s="321">
        <v>0</v>
      </c>
      <c r="G147" s="321">
        <v>0</v>
      </c>
      <c r="H147" s="321">
        <v>0</v>
      </c>
      <c r="I147" s="321">
        <v>0</v>
      </c>
      <c r="J147" s="321">
        <v>0</v>
      </c>
      <c r="K147" s="321">
        <v>0</v>
      </c>
      <c r="L147" s="321">
        <v>0</v>
      </c>
      <c r="M147" s="321">
        <v>0</v>
      </c>
      <c r="N147" s="321">
        <v>0</v>
      </c>
      <c r="O147" s="321">
        <v>0</v>
      </c>
      <c r="P147" s="321">
        <v>0</v>
      </c>
      <c r="Q147" s="321">
        <v>0</v>
      </c>
      <c r="R147" s="321">
        <v>351868</v>
      </c>
      <c r="S147" s="321">
        <v>0</v>
      </c>
      <c r="T147" s="321">
        <v>0</v>
      </c>
      <c r="U147" s="321">
        <v>0</v>
      </c>
      <c r="V147" s="321">
        <v>0</v>
      </c>
      <c r="W147" s="321">
        <v>0</v>
      </c>
      <c r="X147" s="322">
        <f t="shared" ref="X147:X156" si="22">SUM(D147:W147)</f>
        <v>351868</v>
      </c>
    </row>
    <row r="148" spans="1:24" ht="23.1" customHeight="1" x14ac:dyDescent="0.25">
      <c r="A148" s="25"/>
      <c r="B148" s="97" t="s">
        <v>193</v>
      </c>
      <c r="C148" s="98" t="s">
        <v>247</v>
      </c>
      <c r="D148" s="323">
        <v>0</v>
      </c>
      <c r="E148" s="323">
        <v>0</v>
      </c>
      <c r="F148" s="323">
        <v>0</v>
      </c>
      <c r="G148" s="323">
        <v>0</v>
      </c>
      <c r="H148" s="323">
        <v>0</v>
      </c>
      <c r="I148" s="323">
        <v>0</v>
      </c>
      <c r="J148" s="323">
        <v>0</v>
      </c>
      <c r="K148" s="323">
        <v>0</v>
      </c>
      <c r="L148" s="323">
        <v>0</v>
      </c>
      <c r="M148" s="323">
        <v>0</v>
      </c>
      <c r="N148" s="323">
        <v>0</v>
      </c>
      <c r="O148" s="323">
        <v>0</v>
      </c>
      <c r="P148" s="323">
        <v>0</v>
      </c>
      <c r="Q148" s="323">
        <v>0</v>
      </c>
      <c r="R148" s="323">
        <v>37432</v>
      </c>
      <c r="S148" s="323">
        <v>0</v>
      </c>
      <c r="T148" s="323">
        <v>0</v>
      </c>
      <c r="U148" s="323">
        <v>0</v>
      </c>
      <c r="V148" s="323">
        <v>0</v>
      </c>
      <c r="W148" s="323">
        <v>0</v>
      </c>
      <c r="X148" s="324">
        <f t="shared" si="22"/>
        <v>37432</v>
      </c>
    </row>
    <row r="149" spans="1:24" ht="23.1" customHeight="1" x14ac:dyDescent="0.25">
      <c r="A149" s="25"/>
      <c r="B149" s="97" t="s">
        <v>195</v>
      </c>
      <c r="C149" s="98" t="s">
        <v>248</v>
      </c>
      <c r="D149" s="323">
        <v>0</v>
      </c>
      <c r="E149" s="323">
        <v>0</v>
      </c>
      <c r="F149" s="323">
        <v>0</v>
      </c>
      <c r="G149" s="323">
        <v>0</v>
      </c>
      <c r="H149" s="323">
        <v>0</v>
      </c>
      <c r="I149" s="323">
        <v>0</v>
      </c>
      <c r="J149" s="323">
        <v>0</v>
      </c>
      <c r="K149" s="323">
        <v>0</v>
      </c>
      <c r="L149" s="323">
        <v>0</v>
      </c>
      <c r="M149" s="323">
        <v>0</v>
      </c>
      <c r="N149" s="323">
        <v>0</v>
      </c>
      <c r="O149" s="323">
        <v>0</v>
      </c>
      <c r="P149" s="323">
        <v>0</v>
      </c>
      <c r="Q149" s="323">
        <v>0</v>
      </c>
      <c r="R149" s="323">
        <v>37432</v>
      </c>
      <c r="S149" s="323">
        <v>0</v>
      </c>
      <c r="T149" s="323">
        <v>0</v>
      </c>
      <c r="U149" s="323">
        <v>0</v>
      </c>
      <c r="V149" s="323">
        <v>0</v>
      </c>
      <c r="W149" s="323">
        <v>0</v>
      </c>
      <c r="X149" s="324">
        <f t="shared" si="22"/>
        <v>37432</v>
      </c>
    </row>
    <row r="150" spans="1:24" ht="23.1" customHeight="1" x14ac:dyDescent="0.25">
      <c r="A150" s="25"/>
      <c r="B150" s="97" t="s">
        <v>197</v>
      </c>
      <c r="C150" s="98" t="s">
        <v>249</v>
      </c>
      <c r="D150" s="323">
        <v>0</v>
      </c>
      <c r="E150" s="323">
        <v>0</v>
      </c>
      <c r="F150" s="323">
        <v>0</v>
      </c>
      <c r="G150" s="323">
        <v>0</v>
      </c>
      <c r="H150" s="323">
        <v>0</v>
      </c>
      <c r="I150" s="323">
        <v>0</v>
      </c>
      <c r="J150" s="323">
        <v>0</v>
      </c>
      <c r="K150" s="323">
        <v>0</v>
      </c>
      <c r="L150" s="323">
        <v>0</v>
      </c>
      <c r="M150" s="323">
        <v>0</v>
      </c>
      <c r="N150" s="323">
        <v>0</v>
      </c>
      <c r="O150" s="323">
        <v>0</v>
      </c>
      <c r="P150" s="323">
        <v>0</v>
      </c>
      <c r="Q150" s="323">
        <v>0</v>
      </c>
      <c r="R150" s="323">
        <v>0</v>
      </c>
      <c r="S150" s="323">
        <v>0</v>
      </c>
      <c r="T150" s="323">
        <v>0</v>
      </c>
      <c r="U150" s="323">
        <v>0</v>
      </c>
      <c r="V150" s="323">
        <v>0</v>
      </c>
      <c r="W150" s="323">
        <v>0</v>
      </c>
      <c r="X150" s="324">
        <f t="shared" si="22"/>
        <v>0</v>
      </c>
    </row>
    <row r="151" spans="1:24" ht="23.1" customHeight="1" x14ac:dyDescent="0.25">
      <c r="A151" s="25"/>
      <c r="B151" s="97" t="s">
        <v>250</v>
      </c>
      <c r="C151" s="98" t="s">
        <v>251</v>
      </c>
      <c r="D151" s="323">
        <v>0</v>
      </c>
      <c r="E151" s="323">
        <v>0</v>
      </c>
      <c r="F151" s="323">
        <v>0</v>
      </c>
      <c r="G151" s="323">
        <v>0</v>
      </c>
      <c r="H151" s="323">
        <v>0</v>
      </c>
      <c r="I151" s="323">
        <v>0</v>
      </c>
      <c r="J151" s="323">
        <v>0</v>
      </c>
      <c r="K151" s="323">
        <v>0</v>
      </c>
      <c r="L151" s="323">
        <v>0</v>
      </c>
      <c r="M151" s="323">
        <v>0</v>
      </c>
      <c r="N151" s="323">
        <v>0</v>
      </c>
      <c r="O151" s="323">
        <v>0</v>
      </c>
      <c r="P151" s="323">
        <v>0</v>
      </c>
      <c r="Q151" s="323">
        <v>0</v>
      </c>
      <c r="R151" s="323">
        <v>0</v>
      </c>
      <c r="S151" s="323">
        <v>0</v>
      </c>
      <c r="T151" s="323">
        <v>0</v>
      </c>
      <c r="U151" s="323">
        <v>0</v>
      </c>
      <c r="V151" s="323">
        <v>0</v>
      </c>
      <c r="W151" s="323">
        <v>0</v>
      </c>
      <c r="X151" s="324">
        <f t="shared" si="22"/>
        <v>0</v>
      </c>
    </row>
    <row r="152" spans="1:24" ht="23.1" customHeight="1" x14ac:dyDescent="0.25">
      <c r="A152" s="25"/>
      <c r="B152" s="97" t="s">
        <v>252</v>
      </c>
      <c r="C152" s="98" t="s">
        <v>253</v>
      </c>
      <c r="D152" s="323">
        <v>0</v>
      </c>
      <c r="E152" s="323">
        <v>0</v>
      </c>
      <c r="F152" s="323">
        <v>0</v>
      </c>
      <c r="G152" s="323">
        <v>0</v>
      </c>
      <c r="H152" s="323">
        <v>0</v>
      </c>
      <c r="I152" s="323">
        <v>0</v>
      </c>
      <c r="J152" s="323">
        <v>0</v>
      </c>
      <c r="K152" s="323">
        <v>0</v>
      </c>
      <c r="L152" s="323">
        <v>0</v>
      </c>
      <c r="M152" s="323">
        <v>0</v>
      </c>
      <c r="N152" s="323">
        <v>0</v>
      </c>
      <c r="O152" s="323">
        <v>0</v>
      </c>
      <c r="P152" s="323">
        <v>0</v>
      </c>
      <c r="Q152" s="323">
        <v>0</v>
      </c>
      <c r="R152" s="323">
        <v>0</v>
      </c>
      <c r="S152" s="323">
        <v>0</v>
      </c>
      <c r="T152" s="323">
        <v>0</v>
      </c>
      <c r="U152" s="323">
        <v>0</v>
      </c>
      <c r="V152" s="323">
        <v>0</v>
      </c>
      <c r="W152" s="323">
        <v>0</v>
      </c>
      <c r="X152" s="324">
        <f t="shared" si="22"/>
        <v>0</v>
      </c>
    </row>
    <row r="153" spans="1:24" ht="23.1" customHeight="1" x14ac:dyDescent="0.25">
      <c r="A153" s="25"/>
      <c r="B153" s="97" t="s">
        <v>254</v>
      </c>
      <c r="C153" s="98" t="s">
        <v>255</v>
      </c>
      <c r="D153" s="323">
        <v>0</v>
      </c>
      <c r="E153" s="323">
        <v>0</v>
      </c>
      <c r="F153" s="323">
        <v>0</v>
      </c>
      <c r="G153" s="323">
        <v>0</v>
      </c>
      <c r="H153" s="323">
        <v>0</v>
      </c>
      <c r="I153" s="323">
        <v>0</v>
      </c>
      <c r="J153" s="323">
        <v>0</v>
      </c>
      <c r="K153" s="323">
        <v>0</v>
      </c>
      <c r="L153" s="323">
        <v>0</v>
      </c>
      <c r="M153" s="323">
        <v>0</v>
      </c>
      <c r="N153" s="323">
        <v>0</v>
      </c>
      <c r="O153" s="323">
        <v>0</v>
      </c>
      <c r="P153" s="323">
        <v>0</v>
      </c>
      <c r="Q153" s="323">
        <v>0</v>
      </c>
      <c r="R153" s="323">
        <v>0</v>
      </c>
      <c r="S153" s="323">
        <v>0</v>
      </c>
      <c r="T153" s="323">
        <v>0</v>
      </c>
      <c r="U153" s="323">
        <v>0</v>
      </c>
      <c r="V153" s="323">
        <v>0</v>
      </c>
      <c r="W153" s="323">
        <v>0</v>
      </c>
      <c r="X153" s="324">
        <f t="shared" si="22"/>
        <v>0</v>
      </c>
    </row>
    <row r="154" spans="1:24" ht="23.1" customHeight="1" x14ac:dyDescent="0.25">
      <c r="A154" s="25"/>
      <c r="B154" s="97" t="s">
        <v>256</v>
      </c>
      <c r="C154" s="98" t="s">
        <v>257</v>
      </c>
      <c r="D154" s="323">
        <v>0</v>
      </c>
      <c r="E154" s="323">
        <v>0</v>
      </c>
      <c r="F154" s="323">
        <v>0</v>
      </c>
      <c r="G154" s="323">
        <v>0</v>
      </c>
      <c r="H154" s="323">
        <v>0</v>
      </c>
      <c r="I154" s="323">
        <v>0</v>
      </c>
      <c r="J154" s="323">
        <v>0</v>
      </c>
      <c r="K154" s="323">
        <v>0</v>
      </c>
      <c r="L154" s="323">
        <v>0</v>
      </c>
      <c r="M154" s="323">
        <v>0</v>
      </c>
      <c r="N154" s="323">
        <v>0</v>
      </c>
      <c r="O154" s="323">
        <v>0</v>
      </c>
      <c r="P154" s="323">
        <v>0</v>
      </c>
      <c r="Q154" s="323">
        <v>0</v>
      </c>
      <c r="R154" s="323">
        <v>0</v>
      </c>
      <c r="S154" s="323">
        <v>0</v>
      </c>
      <c r="T154" s="323">
        <v>0</v>
      </c>
      <c r="U154" s="323">
        <v>0</v>
      </c>
      <c r="V154" s="323">
        <v>0</v>
      </c>
      <c r="W154" s="323">
        <v>0</v>
      </c>
      <c r="X154" s="324">
        <f t="shared" si="22"/>
        <v>0</v>
      </c>
    </row>
    <row r="155" spans="1:24" ht="23.1" customHeight="1" x14ac:dyDescent="0.25">
      <c r="A155" s="25"/>
      <c r="B155" s="97" t="s">
        <v>258</v>
      </c>
      <c r="C155" s="98" t="s">
        <v>259</v>
      </c>
      <c r="D155" s="323">
        <v>0</v>
      </c>
      <c r="E155" s="323">
        <v>0</v>
      </c>
      <c r="F155" s="323">
        <v>0</v>
      </c>
      <c r="G155" s="323">
        <v>0</v>
      </c>
      <c r="H155" s="323">
        <v>0</v>
      </c>
      <c r="I155" s="323">
        <v>0</v>
      </c>
      <c r="J155" s="323">
        <v>0</v>
      </c>
      <c r="K155" s="323">
        <v>0</v>
      </c>
      <c r="L155" s="323">
        <v>0</v>
      </c>
      <c r="M155" s="323">
        <v>0</v>
      </c>
      <c r="N155" s="323">
        <v>0</v>
      </c>
      <c r="O155" s="323">
        <v>0</v>
      </c>
      <c r="P155" s="323">
        <v>0</v>
      </c>
      <c r="Q155" s="323">
        <v>0</v>
      </c>
      <c r="R155" s="323">
        <v>0</v>
      </c>
      <c r="S155" s="323">
        <v>0</v>
      </c>
      <c r="T155" s="323">
        <v>0</v>
      </c>
      <c r="U155" s="323">
        <v>0</v>
      </c>
      <c r="V155" s="323">
        <v>0</v>
      </c>
      <c r="W155" s="323">
        <v>0</v>
      </c>
      <c r="X155" s="324">
        <f t="shared" si="22"/>
        <v>0</v>
      </c>
    </row>
    <row r="156" spans="1:24" ht="23.1" customHeight="1" x14ac:dyDescent="0.25">
      <c r="A156" s="25"/>
      <c r="B156" s="97" t="s">
        <v>260</v>
      </c>
      <c r="C156" s="98" t="s">
        <v>261</v>
      </c>
      <c r="D156" s="325">
        <v>0</v>
      </c>
      <c r="E156" s="325">
        <v>0</v>
      </c>
      <c r="F156" s="325">
        <v>0</v>
      </c>
      <c r="G156" s="325">
        <v>0</v>
      </c>
      <c r="H156" s="325">
        <v>0</v>
      </c>
      <c r="I156" s="325">
        <v>0</v>
      </c>
      <c r="J156" s="325">
        <v>0</v>
      </c>
      <c r="K156" s="325">
        <v>0</v>
      </c>
      <c r="L156" s="325">
        <v>0</v>
      </c>
      <c r="M156" s="325">
        <v>0</v>
      </c>
      <c r="N156" s="325">
        <v>0</v>
      </c>
      <c r="O156" s="325">
        <v>0</v>
      </c>
      <c r="P156" s="325">
        <v>0</v>
      </c>
      <c r="Q156" s="325">
        <v>0</v>
      </c>
      <c r="R156" s="325">
        <v>0</v>
      </c>
      <c r="S156" s="325">
        <v>0</v>
      </c>
      <c r="T156" s="325">
        <v>0</v>
      </c>
      <c r="U156" s="325">
        <v>0</v>
      </c>
      <c r="V156" s="325">
        <v>0</v>
      </c>
      <c r="W156" s="325">
        <v>0</v>
      </c>
      <c r="X156" s="326">
        <f t="shared" si="22"/>
        <v>0</v>
      </c>
    </row>
    <row r="157" spans="1:24" ht="23.1" customHeight="1" x14ac:dyDescent="0.25">
      <c r="A157" s="25"/>
      <c r="B157" s="110"/>
      <c r="C157" s="99"/>
      <c r="D157" s="338"/>
      <c r="E157" s="338"/>
      <c r="F157" s="338"/>
      <c r="G157" s="338"/>
      <c r="H157" s="338"/>
      <c r="I157" s="338"/>
      <c r="J157" s="338"/>
      <c r="K157" s="338"/>
      <c r="L157" s="338"/>
      <c r="M157" s="338"/>
      <c r="N157" s="338"/>
      <c r="O157" s="338"/>
      <c r="P157" s="338"/>
      <c r="Q157" s="338"/>
      <c r="R157" s="338"/>
      <c r="S157" s="338"/>
      <c r="T157" s="338"/>
      <c r="U157" s="338"/>
      <c r="V157" s="338"/>
      <c r="W157" s="338"/>
      <c r="X157" s="329"/>
    </row>
    <row r="158" spans="1:24" ht="23.1" customHeight="1" x14ac:dyDescent="0.25">
      <c r="A158" s="25"/>
      <c r="B158" s="347"/>
      <c r="C158" s="348"/>
      <c r="D158" s="340"/>
      <c r="E158" s="340"/>
      <c r="F158" s="340"/>
      <c r="G158" s="340"/>
      <c r="H158" s="340"/>
      <c r="I158" s="340"/>
      <c r="J158" s="340"/>
      <c r="K158" s="340"/>
      <c r="L158" s="340"/>
      <c r="M158" s="340"/>
      <c r="N158" s="340"/>
      <c r="O158" s="340"/>
      <c r="P158" s="340"/>
      <c r="Q158" s="340"/>
      <c r="R158" s="340"/>
      <c r="S158" s="340"/>
      <c r="T158" s="340"/>
      <c r="U158" s="340"/>
      <c r="V158" s="340"/>
      <c r="W158" s="340"/>
      <c r="X158" s="318"/>
    </row>
    <row r="159" spans="1:24" ht="23.1" customHeight="1" x14ac:dyDescent="0.25">
      <c r="A159" s="25"/>
      <c r="B159" s="482" t="s">
        <v>264</v>
      </c>
      <c r="C159" s="483"/>
      <c r="D159" s="346">
        <f t="shared" ref="D159:W159" si="23">SUM(D133:D142,D147:D156)</f>
        <v>1507411</v>
      </c>
      <c r="E159" s="346">
        <f t="shared" si="23"/>
        <v>339208</v>
      </c>
      <c r="F159" s="346">
        <f t="shared" si="23"/>
        <v>176622</v>
      </c>
      <c r="G159" s="346">
        <f t="shared" si="23"/>
        <v>0</v>
      </c>
      <c r="H159" s="346">
        <f t="shared" si="23"/>
        <v>60886</v>
      </c>
      <c r="I159" s="346">
        <f t="shared" si="23"/>
        <v>54014</v>
      </c>
      <c r="J159" s="346">
        <f t="shared" si="23"/>
        <v>202008</v>
      </c>
      <c r="K159" s="346">
        <f t="shared" si="23"/>
        <v>42947</v>
      </c>
      <c r="L159" s="346">
        <f t="shared" si="23"/>
        <v>0</v>
      </c>
      <c r="M159" s="346">
        <f t="shared" si="23"/>
        <v>215128</v>
      </c>
      <c r="N159" s="346">
        <f t="shared" si="23"/>
        <v>273075</v>
      </c>
      <c r="O159" s="346">
        <f t="shared" si="23"/>
        <v>676663</v>
      </c>
      <c r="P159" s="346">
        <f t="shared" si="23"/>
        <v>2490621</v>
      </c>
      <c r="Q159" s="346">
        <f t="shared" si="23"/>
        <v>0</v>
      </c>
      <c r="R159" s="346">
        <f t="shared" si="23"/>
        <v>426732</v>
      </c>
      <c r="S159" s="346">
        <f t="shared" si="23"/>
        <v>0</v>
      </c>
      <c r="T159" s="346">
        <f t="shared" si="23"/>
        <v>0</v>
      </c>
      <c r="U159" s="346">
        <f t="shared" si="23"/>
        <v>79740</v>
      </c>
      <c r="V159" s="346">
        <f t="shared" si="23"/>
        <v>0</v>
      </c>
      <c r="W159" s="346">
        <f t="shared" si="23"/>
        <v>0</v>
      </c>
      <c r="X159" s="330"/>
    </row>
    <row r="160" spans="1:24" ht="23.1" customHeight="1" x14ac:dyDescent="0.2">
      <c r="A160" s="25"/>
      <c r="B160" s="349"/>
      <c r="C160" s="350"/>
      <c r="D160" s="331"/>
      <c r="E160" s="331"/>
      <c r="F160" s="331"/>
      <c r="G160" s="331"/>
      <c r="H160" s="331"/>
      <c r="I160" s="331"/>
      <c r="J160" s="331"/>
      <c r="K160" s="331"/>
      <c r="L160" s="331"/>
      <c r="M160" s="331"/>
      <c r="N160" s="331"/>
      <c r="O160" s="331"/>
      <c r="P160" s="331"/>
      <c r="Q160" s="331"/>
      <c r="R160" s="331"/>
      <c r="S160" s="331"/>
      <c r="T160" s="331"/>
      <c r="U160" s="331"/>
      <c r="V160" s="331"/>
      <c r="W160" s="331"/>
      <c r="X160" s="332"/>
    </row>
    <row r="161" spans="1:24" ht="23.1" customHeight="1" x14ac:dyDescent="0.25">
      <c r="A161" s="25"/>
      <c r="B161" s="353" t="s">
        <v>221</v>
      </c>
      <c r="C161" s="354" t="s">
        <v>265</v>
      </c>
      <c r="D161" s="319"/>
      <c r="E161" s="319"/>
      <c r="F161" s="319"/>
      <c r="G161" s="319"/>
      <c r="H161" s="319"/>
      <c r="I161" s="319"/>
      <c r="J161" s="319"/>
      <c r="K161" s="319"/>
      <c r="L161" s="319"/>
      <c r="M161" s="319"/>
      <c r="N161" s="319"/>
      <c r="O161" s="319"/>
      <c r="P161" s="319"/>
      <c r="Q161" s="319"/>
      <c r="R161" s="319"/>
      <c r="S161" s="319"/>
      <c r="T161" s="319"/>
      <c r="U161" s="319"/>
      <c r="V161" s="319"/>
      <c r="W161" s="319"/>
      <c r="X161" s="335"/>
    </row>
    <row r="162" spans="1:24" ht="23.1" customHeight="1" x14ac:dyDescent="0.25">
      <c r="A162" s="25"/>
      <c r="B162" s="351" t="s">
        <v>191</v>
      </c>
      <c r="C162" s="352" t="s">
        <v>266</v>
      </c>
      <c r="D162" s="321">
        <v>79189</v>
      </c>
      <c r="E162" s="321">
        <v>70072</v>
      </c>
      <c r="F162" s="321">
        <v>38480</v>
      </c>
      <c r="G162" s="321">
        <v>25730</v>
      </c>
      <c r="H162" s="321">
        <v>78205</v>
      </c>
      <c r="I162" s="321">
        <v>28986</v>
      </c>
      <c r="J162" s="321">
        <v>14146</v>
      </c>
      <c r="K162" s="321">
        <v>13878</v>
      </c>
      <c r="L162" s="321">
        <v>199270</v>
      </c>
      <c r="M162" s="321">
        <v>56942</v>
      </c>
      <c r="N162" s="321">
        <v>21127</v>
      </c>
      <c r="O162" s="321">
        <v>56668</v>
      </c>
      <c r="P162" s="321">
        <v>35635</v>
      </c>
      <c r="Q162" s="321">
        <v>176510</v>
      </c>
      <c r="R162" s="321">
        <v>123163</v>
      </c>
      <c r="S162" s="321">
        <v>377790</v>
      </c>
      <c r="T162" s="321">
        <v>271143</v>
      </c>
      <c r="U162" s="321">
        <v>41222</v>
      </c>
      <c r="V162" s="321">
        <v>45658</v>
      </c>
      <c r="W162" s="321">
        <v>50000</v>
      </c>
      <c r="X162" s="322">
        <f t="shared" ref="X162:X169" si="24">SUM(D162:W162)</f>
        <v>1803814</v>
      </c>
    </row>
    <row r="163" spans="1:24" ht="23.1" customHeight="1" x14ac:dyDescent="0.25">
      <c r="A163" s="25"/>
      <c r="B163" s="97" t="s">
        <v>193</v>
      </c>
      <c r="C163" s="98" t="s">
        <v>267</v>
      </c>
      <c r="D163" s="323">
        <v>0</v>
      </c>
      <c r="E163" s="323">
        <v>0</v>
      </c>
      <c r="F163" s="323">
        <v>0</v>
      </c>
      <c r="G163" s="323">
        <v>274137</v>
      </c>
      <c r="H163" s="323">
        <v>0</v>
      </c>
      <c r="I163" s="323">
        <v>0</v>
      </c>
      <c r="J163" s="323">
        <v>0</v>
      </c>
      <c r="K163" s="323">
        <v>60698</v>
      </c>
      <c r="L163" s="323">
        <v>64401</v>
      </c>
      <c r="M163" s="323">
        <v>0</v>
      </c>
      <c r="N163" s="323">
        <v>6056</v>
      </c>
      <c r="O163" s="323">
        <v>0</v>
      </c>
      <c r="P163" s="323">
        <v>0</v>
      </c>
      <c r="Q163" s="323">
        <v>581039</v>
      </c>
      <c r="R163" s="323">
        <v>75584</v>
      </c>
      <c r="S163" s="323">
        <v>0</v>
      </c>
      <c r="T163" s="323">
        <v>14955</v>
      </c>
      <c r="U163" s="323">
        <v>152117</v>
      </c>
      <c r="V163" s="323">
        <v>12264</v>
      </c>
      <c r="W163" s="323">
        <v>0</v>
      </c>
      <c r="X163" s="324">
        <f t="shared" si="24"/>
        <v>1241251</v>
      </c>
    </row>
    <row r="164" spans="1:24" ht="23.1" customHeight="1" x14ac:dyDescent="0.25">
      <c r="A164" s="25"/>
      <c r="B164" s="97" t="s">
        <v>195</v>
      </c>
      <c r="C164" s="98" t="s">
        <v>268</v>
      </c>
      <c r="D164" s="323">
        <v>0</v>
      </c>
      <c r="E164" s="323">
        <v>0</v>
      </c>
      <c r="F164" s="323">
        <v>0</v>
      </c>
      <c r="G164" s="323">
        <v>22882</v>
      </c>
      <c r="H164" s="323">
        <v>71958</v>
      </c>
      <c r="I164" s="323">
        <v>87255</v>
      </c>
      <c r="J164" s="323">
        <v>0</v>
      </c>
      <c r="K164" s="323">
        <v>60698</v>
      </c>
      <c r="L164" s="323">
        <v>5186</v>
      </c>
      <c r="M164" s="323">
        <v>0</v>
      </c>
      <c r="N164" s="323">
        <v>6056</v>
      </c>
      <c r="O164" s="323">
        <v>0</v>
      </c>
      <c r="P164" s="323">
        <v>0</v>
      </c>
      <c r="Q164" s="323">
        <v>201308</v>
      </c>
      <c r="R164" s="323">
        <v>141587</v>
      </c>
      <c r="S164" s="323">
        <v>0</v>
      </c>
      <c r="T164" s="323">
        <v>0</v>
      </c>
      <c r="U164" s="323">
        <v>126505</v>
      </c>
      <c r="V164" s="323">
        <v>197179</v>
      </c>
      <c r="W164" s="323">
        <v>0</v>
      </c>
      <c r="X164" s="324">
        <f t="shared" si="24"/>
        <v>920614</v>
      </c>
    </row>
    <row r="165" spans="1:24" ht="23.1" customHeight="1" x14ac:dyDescent="0.25">
      <c r="A165" s="25"/>
      <c r="B165" s="97" t="s">
        <v>197</v>
      </c>
      <c r="C165" s="98" t="s">
        <v>269</v>
      </c>
      <c r="D165" s="323">
        <v>0</v>
      </c>
      <c r="E165" s="323">
        <v>0</v>
      </c>
      <c r="F165" s="323">
        <v>0</v>
      </c>
      <c r="G165" s="323">
        <v>0</v>
      </c>
      <c r="H165" s="323">
        <v>0</v>
      </c>
      <c r="I165" s="323">
        <v>0</v>
      </c>
      <c r="J165" s="323">
        <v>0</v>
      </c>
      <c r="K165" s="323">
        <v>0</v>
      </c>
      <c r="L165" s="323">
        <v>0</v>
      </c>
      <c r="M165" s="323">
        <v>0</v>
      </c>
      <c r="N165" s="323">
        <v>0</v>
      </c>
      <c r="O165" s="323">
        <v>0</v>
      </c>
      <c r="P165" s="323">
        <v>0</v>
      </c>
      <c r="Q165" s="323">
        <v>0</v>
      </c>
      <c r="R165" s="323">
        <v>0</v>
      </c>
      <c r="S165" s="323">
        <v>0</v>
      </c>
      <c r="T165" s="323">
        <v>0</v>
      </c>
      <c r="U165" s="323">
        <v>0</v>
      </c>
      <c r="V165" s="323">
        <v>0</v>
      </c>
      <c r="W165" s="323">
        <v>0</v>
      </c>
      <c r="X165" s="324">
        <f t="shared" si="24"/>
        <v>0</v>
      </c>
    </row>
    <row r="166" spans="1:24" ht="23.1" customHeight="1" x14ac:dyDescent="0.25">
      <c r="A166" s="25"/>
      <c r="B166" s="97" t="s">
        <v>199</v>
      </c>
      <c r="C166" s="98" t="s">
        <v>270</v>
      </c>
      <c r="D166" s="323">
        <v>0</v>
      </c>
      <c r="E166" s="323">
        <v>12147</v>
      </c>
      <c r="F166" s="323">
        <v>2486</v>
      </c>
      <c r="G166" s="323">
        <v>99794</v>
      </c>
      <c r="H166" s="323">
        <v>1647</v>
      </c>
      <c r="I166" s="323">
        <v>8366</v>
      </c>
      <c r="J166" s="323">
        <v>13770</v>
      </c>
      <c r="K166" s="323">
        <v>51944</v>
      </c>
      <c r="L166" s="323">
        <v>143783</v>
      </c>
      <c r="M166" s="323">
        <v>16596</v>
      </c>
      <c r="N166" s="323">
        <v>106787</v>
      </c>
      <c r="O166" s="323">
        <v>79689</v>
      </c>
      <c r="P166" s="323">
        <v>315521</v>
      </c>
      <c r="Q166" s="323">
        <v>314036</v>
      </c>
      <c r="R166" s="323">
        <v>99134</v>
      </c>
      <c r="S166" s="323">
        <v>96151</v>
      </c>
      <c r="T166" s="323">
        <v>84909</v>
      </c>
      <c r="U166" s="323">
        <v>101493</v>
      </c>
      <c r="V166" s="323">
        <v>88669</v>
      </c>
      <c r="W166" s="323">
        <v>10000</v>
      </c>
      <c r="X166" s="324">
        <f t="shared" si="24"/>
        <v>1646922</v>
      </c>
    </row>
    <row r="167" spans="1:24" ht="23.1" customHeight="1" x14ac:dyDescent="0.25">
      <c r="A167" s="25"/>
      <c r="B167" s="97" t="s">
        <v>271</v>
      </c>
      <c r="C167" s="98" t="s">
        <v>272</v>
      </c>
      <c r="D167" s="323">
        <v>0</v>
      </c>
      <c r="E167" s="323">
        <v>0</v>
      </c>
      <c r="F167" s="323">
        <v>0</v>
      </c>
      <c r="G167" s="323">
        <v>0</v>
      </c>
      <c r="H167" s="323">
        <v>0</v>
      </c>
      <c r="I167" s="323">
        <v>0</v>
      </c>
      <c r="J167" s="323">
        <v>0</v>
      </c>
      <c r="K167" s="323">
        <v>0</v>
      </c>
      <c r="L167" s="323">
        <v>0</v>
      </c>
      <c r="M167" s="323">
        <v>0</v>
      </c>
      <c r="N167" s="323">
        <v>0</v>
      </c>
      <c r="O167" s="323">
        <v>0</v>
      </c>
      <c r="P167" s="323">
        <v>0</v>
      </c>
      <c r="Q167" s="323">
        <v>0</v>
      </c>
      <c r="R167" s="323">
        <v>0</v>
      </c>
      <c r="S167" s="323">
        <v>0</v>
      </c>
      <c r="T167" s="323">
        <v>0</v>
      </c>
      <c r="U167" s="323">
        <v>0</v>
      </c>
      <c r="V167" s="323">
        <v>0</v>
      </c>
      <c r="W167" s="323">
        <v>0</v>
      </c>
      <c r="X167" s="324">
        <f t="shared" si="24"/>
        <v>0</v>
      </c>
    </row>
    <row r="168" spans="1:24" ht="23.1" customHeight="1" x14ac:dyDescent="0.25">
      <c r="A168" s="25"/>
      <c r="B168" s="97" t="s">
        <v>250</v>
      </c>
      <c r="C168" s="98" t="s">
        <v>273</v>
      </c>
      <c r="D168" s="323">
        <v>0</v>
      </c>
      <c r="E168" s="323">
        <v>12147</v>
      </c>
      <c r="F168" s="323">
        <v>2486</v>
      </c>
      <c r="G168" s="323">
        <v>99794</v>
      </c>
      <c r="H168" s="323">
        <v>62533</v>
      </c>
      <c r="I168" s="323">
        <v>39075</v>
      </c>
      <c r="J168" s="323">
        <v>14217</v>
      </c>
      <c r="K168" s="323">
        <v>51944</v>
      </c>
      <c r="L168" s="323">
        <v>143783</v>
      </c>
      <c r="M168" s="323">
        <v>75811</v>
      </c>
      <c r="N168" s="323">
        <v>106787</v>
      </c>
      <c r="O168" s="323">
        <v>79689</v>
      </c>
      <c r="P168" s="323">
        <v>315521</v>
      </c>
      <c r="Q168" s="323">
        <v>314036</v>
      </c>
      <c r="R168" s="323">
        <v>99134</v>
      </c>
      <c r="S168" s="323">
        <v>96151</v>
      </c>
      <c r="T168" s="323">
        <v>84909</v>
      </c>
      <c r="U168" s="323">
        <v>101493</v>
      </c>
      <c r="V168" s="323">
        <v>88669</v>
      </c>
      <c r="W168" s="323">
        <v>10000</v>
      </c>
      <c r="X168" s="324">
        <f t="shared" si="24"/>
        <v>1798179</v>
      </c>
    </row>
    <row r="169" spans="1:24" ht="23.1" customHeight="1" x14ac:dyDescent="0.25">
      <c r="A169" s="25"/>
      <c r="B169" s="97" t="s">
        <v>252</v>
      </c>
      <c r="C169" s="98" t="s">
        <v>274</v>
      </c>
      <c r="D169" s="325">
        <v>0</v>
      </c>
      <c r="E169" s="325">
        <v>0</v>
      </c>
      <c r="F169" s="325">
        <v>0</v>
      </c>
      <c r="G169" s="325">
        <v>0</v>
      </c>
      <c r="H169" s="325">
        <v>0</v>
      </c>
      <c r="I169" s="325">
        <v>0</v>
      </c>
      <c r="J169" s="325">
        <v>0</v>
      </c>
      <c r="K169" s="325">
        <v>0</v>
      </c>
      <c r="L169" s="325">
        <v>0</v>
      </c>
      <c r="M169" s="325">
        <v>0</v>
      </c>
      <c r="N169" s="325">
        <v>0</v>
      </c>
      <c r="O169" s="325">
        <v>0</v>
      </c>
      <c r="P169" s="325">
        <v>0</v>
      </c>
      <c r="Q169" s="325">
        <v>0</v>
      </c>
      <c r="R169" s="325">
        <v>0</v>
      </c>
      <c r="S169" s="325">
        <v>0</v>
      </c>
      <c r="T169" s="325">
        <v>0</v>
      </c>
      <c r="U169" s="325">
        <v>0</v>
      </c>
      <c r="V169" s="325">
        <v>0</v>
      </c>
      <c r="W169" s="325">
        <v>0</v>
      </c>
      <c r="X169" s="326">
        <f t="shared" si="24"/>
        <v>0</v>
      </c>
    </row>
    <row r="170" spans="1:24" ht="23.1" customHeight="1" x14ac:dyDescent="0.25">
      <c r="A170" s="25"/>
      <c r="B170" s="344"/>
      <c r="C170" s="345"/>
      <c r="D170" s="327"/>
      <c r="E170" s="327"/>
      <c r="F170" s="327"/>
      <c r="G170" s="327"/>
      <c r="H170" s="327"/>
      <c r="I170" s="327"/>
      <c r="J170" s="327"/>
      <c r="K170" s="327"/>
      <c r="L170" s="327"/>
      <c r="M170" s="327"/>
      <c r="N170" s="327"/>
      <c r="O170" s="327"/>
      <c r="P170" s="327"/>
      <c r="Q170" s="327"/>
      <c r="R170" s="327"/>
      <c r="S170" s="327"/>
      <c r="T170" s="327"/>
      <c r="U170" s="327"/>
      <c r="V170" s="327"/>
      <c r="W170" s="327"/>
      <c r="X170" s="329"/>
    </row>
    <row r="171" spans="1:24" ht="23.1" customHeight="1" x14ac:dyDescent="0.2">
      <c r="A171" s="25"/>
      <c r="B171" s="484" t="s">
        <v>275</v>
      </c>
      <c r="C171" s="485"/>
      <c r="D171" s="343">
        <f t="shared" ref="D171:W171" si="25">SUM(D162:D169)</f>
        <v>79189</v>
      </c>
      <c r="E171" s="343">
        <f t="shared" si="25"/>
        <v>94366</v>
      </c>
      <c r="F171" s="343">
        <f t="shared" si="25"/>
        <v>43452</v>
      </c>
      <c r="G171" s="343">
        <f t="shared" si="25"/>
        <v>522337</v>
      </c>
      <c r="H171" s="343">
        <f t="shared" si="25"/>
        <v>214343</v>
      </c>
      <c r="I171" s="343">
        <f t="shared" si="25"/>
        <v>163682</v>
      </c>
      <c r="J171" s="343">
        <f t="shared" si="25"/>
        <v>42133</v>
      </c>
      <c r="K171" s="343">
        <f t="shared" si="25"/>
        <v>239162</v>
      </c>
      <c r="L171" s="343">
        <f t="shared" si="25"/>
        <v>556423</v>
      </c>
      <c r="M171" s="343">
        <f t="shared" si="25"/>
        <v>149349</v>
      </c>
      <c r="N171" s="343">
        <f t="shared" si="25"/>
        <v>246813</v>
      </c>
      <c r="O171" s="343">
        <f t="shared" si="25"/>
        <v>216046</v>
      </c>
      <c r="P171" s="343">
        <f t="shared" si="25"/>
        <v>666677</v>
      </c>
      <c r="Q171" s="343">
        <f t="shared" si="25"/>
        <v>1586929</v>
      </c>
      <c r="R171" s="343">
        <f t="shared" si="25"/>
        <v>538602</v>
      </c>
      <c r="S171" s="343">
        <f t="shared" si="25"/>
        <v>570092</v>
      </c>
      <c r="T171" s="343">
        <f t="shared" si="25"/>
        <v>455916</v>
      </c>
      <c r="U171" s="343">
        <f t="shared" si="25"/>
        <v>522830</v>
      </c>
      <c r="V171" s="343">
        <f t="shared" si="25"/>
        <v>432439</v>
      </c>
      <c r="W171" s="343">
        <f t="shared" si="25"/>
        <v>70000</v>
      </c>
      <c r="X171" s="341"/>
    </row>
    <row r="172" spans="1:24" ht="23.1" customHeight="1" x14ac:dyDescent="0.2">
      <c r="A172" s="25"/>
      <c r="B172" s="111"/>
      <c r="C172" s="112"/>
      <c r="D172" s="342"/>
      <c r="E172" s="342"/>
      <c r="F172" s="342"/>
      <c r="G172" s="342"/>
      <c r="H172" s="342"/>
      <c r="I172" s="342"/>
      <c r="J172" s="342"/>
      <c r="K172" s="342"/>
      <c r="L172" s="342"/>
      <c r="M172" s="342"/>
      <c r="N172" s="342"/>
      <c r="O172" s="342"/>
      <c r="P172" s="342"/>
      <c r="Q172" s="342"/>
      <c r="R172" s="342"/>
      <c r="S172" s="342"/>
      <c r="T172" s="342"/>
      <c r="U172" s="342"/>
      <c r="V172" s="342"/>
      <c r="W172" s="342"/>
      <c r="X172" s="342"/>
    </row>
    <row r="173" spans="1:24" ht="23.1" customHeight="1" x14ac:dyDescent="0.2">
      <c r="A173" s="25"/>
      <c r="B173" s="486" t="s">
        <v>276</v>
      </c>
      <c r="C173" s="487"/>
      <c r="D173" s="343">
        <f t="shared" ref="D173:W173" si="26">SUM(D129 - D159 - D171)</f>
        <v>0</v>
      </c>
      <c r="E173" s="343">
        <f t="shared" si="26"/>
        <v>0</v>
      </c>
      <c r="F173" s="343">
        <f t="shared" si="26"/>
        <v>0</v>
      </c>
      <c r="G173" s="343">
        <f t="shared" si="26"/>
        <v>0</v>
      </c>
      <c r="H173" s="343">
        <f t="shared" si="26"/>
        <v>0</v>
      </c>
      <c r="I173" s="343">
        <f t="shared" si="26"/>
        <v>0</v>
      </c>
      <c r="J173" s="343">
        <f t="shared" si="26"/>
        <v>0</v>
      </c>
      <c r="K173" s="343">
        <f t="shared" si="26"/>
        <v>0</v>
      </c>
      <c r="L173" s="343">
        <f t="shared" si="26"/>
        <v>0</v>
      </c>
      <c r="M173" s="343">
        <f t="shared" si="26"/>
        <v>0</v>
      </c>
      <c r="N173" s="343">
        <f t="shared" si="26"/>
        <v>0</v>
      </c>
      <c r="O173" s="343">
        <f t="shared" si="26"/>
        <v>0</v>
      </c>
      <c r="P173" s="343">
        <f t="shared" si="26"/>
        <v>0</v>
      </c>
      <c r="Q173" s="343">
        <f t="shared" si="26"/>
        <v>0</v>
      </c>
      <c r="R173" s="343">
        <f t="shared" si="26"/>
        <v>0</v>
      </c>
      <c r="S173" s="343">
        <f t="shared" si="26"/>
        <v>0</v>
      </c>
      <c r="T173" s="343">
        <f t="shared" si="26"/>
        <v>0</v>
      </c>
      <c r="U173" s="343">
        <f t="shared" si="26"/>
        <v>0</v>
      </c>
      <c r="V173" s="343">
        <f t="shared" si="26"/>
        <v>0</v>
      </c>
      <c r="W173" s="343">
        <f t="shared" si="26"/>
        <v>0</v>
      </c>
      <c r="X173" s="341"/>
    </row>
  </sheetData>
  <mergeCells count="13">
    <mergeCell ref="B1:K1"/>
    <mergeCell ref="B2:C2"/>
    <mergeCell ref="B3:K3"/>
    <mergeCell ref="B4:H4"/>
    <mergeCell ref="B6:C6"/>
    <mergeCell ref="B159:C159"/>
    <mergeCell ref="B171:C171"/>
    <mergeCell ref="B173:C173"/>
    <mergeCell ref="B29:E29"/>
    <mergeCell ref="B79:C79"/>
    <mergeCell ref="B86:C86"/>
    <mergeCell ref="B95:C95"/>
    <mergeCell ref="B129:C129"/>
  </mergeCells>
  <pageMargins left="0.7" right="0.7" top="0.75" bottom="0.75" header="0" footer="0"/>
  <pageSetup scale="31" fitToHeight="0" pageOrder="overThenDown"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Of Content</vt:lpstr>
      <vt:lpstr>Health Check Summary</vt:lpstr>
      <vt:lpstr>GSTR-1 Vs 3B</vt:lpstr>
      <vt:lpstr>Section Level Summary</vt:lpstr>
      <vt:lpstr>GSTR-3B Vs 2A</vt:lpstr>
      <vt:lpstr>Filling Status</vt:lpstr>
      <vt:lpstr>Supplier Filing Status</vt:lpstr>
      <vt:lpstr>Supplier Summary</vt:lpstr>
      <vt:lpstr>GSTR 3B</vt:lpstr>
      <vt:lpstr>GSTR3B 3.2</vt:lpstr>
      <vt:lpstr>Health Check Summary(2)</vt:lpstr>
      <vt:lpstr>Filling Status-1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Shubham Sinha</dc:creator>
  <cp:lastModifiedBy>Avinash Rai</cp:lastModifiedBy>
  <dcterms:created xsi:type="dcterms:W3CDTF">2019-02-27T12:44:51Z</dcterms:created>
  <dcterms:modified xsi:type="dcterms:W3CDTF">2019-03-25T05:21:21Z</dcterms:modified>
</cp:coreProperties>
</file>